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Лист1!$A$8</definedName>
    <definedName name="_xlnm.Print_Area" localSheetId="0">Лист1!$A$1:$M$123</definedName>
  </definedNames>
  <calcPr calcId="144525"/>
</workbook>
</file>

<file path=xl/calcChain.xml><?xml version="1.0" encoding="utf-8"?>
<calcChain xmlns="http://schemas.openxmlformats.org/spreadsheetml/2006/main">
  <c r="M106" i="1" l="1"/>
  <c r="M105" i="1"/>
  <c r="M102" i="1"/>
  <c r="M98" i="1"/>
  <c r="M97" i="1" s="1"/>
  <c r="M94" i="1"/>
  <c r="M85" i="1"/>
  <c r="M78" i="1"/>
  <c r="M64" i="1" s="1"/>
  <c r="M63" i="1" s="1"/>
  <c r="M77" i="1"/>
  <c r="M76" i="1"/>
  <c r="M54" i="1"/>
  <c r="M38" i="1"/>
  <c r="M37" i="1"/>
  <c r="M36" i="1"/>
  <c r="M35" i="1"/>
  <c r="M34" i="1"/>
  <c r="M33" i="1"/>
  <c r="M32" i="1"/>
  <c r="M31" i="1"/>
  <c r="M30" i="1"/>
  <c r="M29" i="1"/>
  <c r="M27" i="1"/>
  <c r="M26" i="1" s="1"/>
  <c r="M25" i="1" s="1"/>
  <c r="M14" i="1" s="1"/>
  <c r="M22" i="1"/>
  <c r="M18" i="1"/>
  <c r="M17" i="1" s="1"/>
  <c r="M13" i="1" s="1"/>
  <c r="M16" i="1"/>
  <c r="M15" i="1"/>
  <c r="L106" i="1"/>
  <c r="L102" i="1"/>
  <c r="L98" i="1"/>
  <c r="L97" i="1"/>
  <c r="L85" i="1"/>
  <c r="L64" i="1"/>
  <c r="L63" i="1"/>
  <c r="L27" i="1"/>
  <c r="L26" i="1" s="1"/>
  <c r="L25" i="1" s="1"/>
  <c r="L14" i="1" s="1"/>
  <c r="L22" i="1"/>
  <c r="L18" i="1"/>
  <c r="L17" i="1" s="1"/>
  <c r="L13" i="1" s="1"/>
  <c r="L16" i="1"/>
  <c r="L15" i="1"/>
  <c r="K106" i="1"/>
  <c r="K102" i="1"/>
  <c r="K98" i="1"/>
  <c r="K97" i="1"/>
  <c r="K85" i="1"/>
  <c r="K64" i="1"/>
  <c r="K63" i="1"/>
  <c r="K27" i="1"/>
  <c r="K26" i="1" s="1"/>
  <c r="K25" i="1" s="1"/>
  <c r="K14" i="1" s="1"/>
  <c r="K22" i="1"/>
  <c r="K18" i="1"/>
  <c r="K17" i="1" s="1"/>
  <c r="K13" i="1" s="1"/>
  <c r="K16" i="1"/>
  <c r="K15" i="1"/>
  <c r="J106" i="1"/>
  <c r="J16" i="1" s="1"/>
  <c r="J102" i="1"/>
  <c r="J98" i="1"/>
  <c r="J97" i="1"/>
  <c r="J85" i="1"/>
  <c r="J63" i="1" s="1"/>
  <c r="J64" i="1"/>
  <c r="J27" i="1"/>
  <c r="J26" i="1"/>
  <c r="J22" i="1"/>
  <c r="J18" i="1"/>
  <c r="J17" i="1"/>
  <c r="J15" i="1"/>
  <c r="J13" i="1"/>
  <c r="I106" i="1"/>
  <c r="I16" i="1" s="1"/>
  <c r="I102" i="1"/>
  <c r="I98" i="1"/>
  <c r="I97" i="1"/>
  <c r="I85" i="1"/>
  <c r="I63" i="1" s="1"/>
  <c r="I64" i="1"/>
  <c r="I27" i="1"/>
  <c r="I26" i="1"/>
  <c r="I22" i="1"/>
  <c r="I18" i="1"/>
  <c r="I17" i="1"/>
  <c r="I15" i="1"/>
  <c r="I13" i="1"/>
  <c r="H106" i="1"/>
  <c r="H102" i="1"/>
  <c r="H98" i="1"/>
  <c r="H97" i="1"/>
  <c r="H85" i="1"/>
  <c r="H64" i="1"/>
  <c r="H63" i="1"/>
  <c r="H27" i="1"/>
  <c r="H26" i="1" s="1"/>
  <c r="H25" i="1" s="1"/>
  <c r="H14" i="1" s="1"/>
  <c r="H22" i="1"/>
  <c r="H21" i="1"/>
  <c r="H18" i="1" s="1"/>
  <c r="H17" i="1" s="1"/>
  <c r="H13" i="1" s="1"/>
  <c r="H16" i="1"/>
  <c r="H15" i="1"/>
  <c r="G106" i="1"/>
  <c r="G102" i="1"/>
  <c r="G98" i="1"/>
  <c r="G97" i="1"/>
  <c r="G85" i="1"/>
  <c r="G64" i="1"/>
  <c r="G63" i="1"/>
  <c r="G27" i="1"/>
  <c r="G26" i="1" s="1"/>
  <c r="G25" i="1" s="1"/>
  <c r="G14" i="1" s="1"/>
  <c r="G22" i="1"/>
  <c r="G18" i="1"/>
  <c r="G17" i="1" s="1"/>
  <c r="G13" i="1" s="1"/>
  <c r="G12" i="1" s="1"/>
  <c r="G16" i="1"/>
  <c r="G15" i="1"/>
  <c r="F106" i="1"/>
  <c r="F102" i="1"/>
  <c r="F98" i="1"/>
  <c r="F97" i="1"/>
  <c r="F85" i="1"/>
  <c r="F64" i="1"/>
  <c r="F63" i="1"/>
  <c r="F27" i="1"/>
  <c r="F26" i="1" s="1"/>
  <c r="F25" i="1" s="1"/>
  <c r="F14" i="1" s="1"/>
  <c r="F22" i="1"/>
  <c r="F18" i="1"/>
  <c r="F17" i="1" s="1"/>
  <c r="F13" i="1" s="1"/>
  <c r="F16" i="1"/>
  <c r="F15" i="1"/>
  <c r="E106" i="1"/>
  <c r="E102" i="1"/>
  <c r="E98" i="1"/>
  <c r="E97" i="1"/>
  <c r="E85" i="1"/>
  <c r="E64" i="1"/>
  <c r="E63" i="1"/>
  <c r="E27" i="1"/>
  <c r="E26" i="1" s="1"/>
  <c r="E25" i="1" s="1"/>
  <c r="E14" i="1" s="1"/>
  <c r="E22" i="1"/>
  <c r="E18" i="1"/>
  <c r="E17" i="1" s="1"/>
  <c r="E13" i="1" s="1"/>
  <c r="E16" i="1"/>
  <c r="E15" i="1"/>
  <c r="D106" i="1"/>
  <c r="D102" i="1"/>
  <c r="D98" i="1"/>
  <c r="D97" i="1"/>
  <c r="D85" i="1"/>
  <c r="D64" i="1"/>
  <c r="D63" i="1"/>
  <c r="D27" i="1"/>
  <c r="D26" i="1" s="1"/>
  <c r="D25" i="1" s="1"/>
  <c r="D14" i="1" s="1"/>
  <c r="D22" i="1"/>
  <c r="D18" i="1"/>
  <c r="D17" i="1" s="1"/>
  <c r="D13" i="1" s="1"/>
  <c r="D16" i="1"/>
  <c r="D15" i="1"/>
  <c r="M12" i="1" l="1"/>
  <c r="L12" i="1"/>
  <c r="K12" i="1"/>
  <c r="J12" i="1"/>
  <c r="J25" i="1"/>
  <c r="J14" i="1" s="1"/>
  <c r="I12" i="1"/>
  <c r="I25" i="1"/>
  <c r="I14" i="1" s="1"/>
  <c r="H12" i="1"/>
  <c r="F12" i="1"/>
  <c r="E12" i="1"/>
  <c r="D12" i="1"/>
</calcChain>
</file>

<file path=xl/sharedStrings.xml><?xml version="1.0" encoding="utf-8"?>
<sst xmlns="http://schemas.openxmlformats.org/spreadsheetml/2006/main" count="1185" uniqueCount="254">
  <si>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</si>
  <si>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</si>
  <si>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</si>
  <si>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</si>
  <si>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</si>
  <si>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</si>
  <si>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</si>
  <si>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4.1</t>
  </si>
  <si>
    <t>5.1</t>
  </si>
  <si>
    <t>5.2</t>
  </si>
  <si>
    <t>5.3</t>
  </si>
  <si>
    <t>6.1</t>
  </si>
  <si>
    <t>6.2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</si>
  <si>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</si>
  <si>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</si>
  <si>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</si>
  <si>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</si>
  <si>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</si>
  <si>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</si>
  <si>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</si>
  <si>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</si>
  <si>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</si>
  <si>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</si>
  <si>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</si>
  <si>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</si>
  <si>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</si>
  <si>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</si>
  <si>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</si>
  <si>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</si>
  <si>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</si>
  <si>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</si>
  <si>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</si>
  <si>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</si>
  <si>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</si>
  <si>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</si>
  <si>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</si>
  <si>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Прочие инвестиционные проекты,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</si>
  <si>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</si>
  <si>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</si>
  <si>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</si>
  <si>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</si>
  <si>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</si>
  <si>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</si>
  <si>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</si>
  <si>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</si>
  <si>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1.6</t>
  </si>
  <si>
    <t>Установка счетчиков повышенного класса точности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</si>
  <si>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</si>
  <si>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</si>
  <si>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</si>
  <si>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</si>
  <si>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G_ТМ15_0001</t>
  </si>
  <si>
    <t>G_ТМ150_0001</t>
  </si>
  <si>
    <t>G_ТБ150_0001</t>
  </si>
  <si>
    <t>G_Р_0001</t>
  </si>
  <si>
    <t>нд</t>
  </si>
  <si>
    <t>G_РП0007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</si>
  <si>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</si>
  <si>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</si>
  <si>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</si>
  <si>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</si>
  <si>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</si>
  <si>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</si>
  <si>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</si>
  <si>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</si>
  <si>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Реконструкция РП-Реакторный</t>
  </si>
  <si>
    <t>G_ВЛ0049</t>
  </si>
  <si>
    <t>Реконструкция РП-Елшанский</t>
  </si>
  <si>
    <t>G_РП0003</t>
  </si>
  <si>
    <t>Реконструкция РП-Дачный</t>
  </si>
  <si>
    <t>G_РП0004</t>
  </si>
  <si>
    <t>Реконструкция РП-615</t>
  </si>
  <si>
    <t>G_РП0005</t>
  </si>
  <si>
    <t>Реконструкция ВЛ-0,4кВ от ТП-445</t>
  </si>
  <si>
    <t>G_ВЛ0032</t>
  </si>
  <si>
    <t>Реконструкция ВЛ-0,4кВ от ТП-1035</t>
  </si>
  <si>
    <t>G_ВЛ0033</t>
  </si>
  <si>
    <t>Реконструкция ВЛ-0,4кВ от РП-Горный</t>
  </si>
  <si>
    <t>G_ВЛ0035</t>
  </si>
  <si>
    <t>Реконструкция ВЛ-0,4кВ от ТП-154</t>
  </si>
  <si>
    <t>G_ВЛ0041</t>
  </si>
  <si>
    <t>G_СЧ0003</t>
  </si>
  <si>
    <t>1.4</t>
  </si>
  <si>
    <t>Прочее новое строительство объектов электросетевого хозяйства, всего, в том числе:</t>
  </si>
  <si>
    <t>G_П0043</t>
  </si>
  <si>
    <t>G_П0044</t>
  </si>
  <si>
    <r>
      <t>Показатель увеличения мощности силовых трансформаторов, не связанного с осущетвлением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</si>
  <si>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замены силовых трансформаторов (Р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МВА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</si>
  <si>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</si>
  <si>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км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</si>
  <si>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Arial"/>
        <family val="2"/>
        <charset val="204"/>
      </rPr>
      <t>ит</t>
    </r>
    <r>
      <rPr>
        <sz val="12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</si>
  <si>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Arial"/>
        <family val="2"/>
        <charset val="204"/>
      </rPr>
      <t>хо</t>
    </r>
    <r>
      <rPr>
        <sz val="12"/>
        <rFont val="Arial"/>
        <family val="2"/>
        <charset val="204"/>
      </rPr>
      <t>)</t>
    </r>
  </si>
  <si>
    <t>Реконструкция ТП-902 замена трансформатора (400кВА на 630кВА)</t>
  </si>
  <si>
    <t>G_ТП0122</t>
  </si>
  <si>
    <t>Реконструкция ТП-425 замена трансформатора (250кВА на 250кВА)</t>
  </si>
  <si>
    <t>Реконструкция ТП-429 замена трансформатора (320кВА на 400кВА)</t>
  </si>
  <si>
    <t>G_ТП0123</t>
  </si>
  <si>
    <t>G_ТП0124</t>
  </si>
  <si>
    <t>G_ТП0125</t>
  </si>
  <si>
    <t>G_ТП0126</t>
  </si>
  <si>
    <t>G_ТП0127</t>
  </si>
  <si>
    <t>G_ТП0128</t>
  </si>
  <si>
    <t>G_ТП0129</t>
  </si>
  <si>
    <t>G_ТП0130</t>
  </si>
  <si>
    <t>G_ТП0131</t>
  </si>
  <si>
    <t>G_ТП0132</t>
  </si>
  <si>
    <t>G_ТП0133</t>
  </si>
  <si>
    <t>G_ТП0134</t>
  </si>
  <si>
    <t>G_ТП0135</t>
  </si>
  <si>
    <t>Реконструкция ТП-373 замена панелей на ЩО-70</t>
  </si>
  <si>
    <t>Реконструкция ТП-445 замена панелей на ЩО-70</t>
  </si>
  <si>
    <t>Реконструкция РП- Силикатный замена панелей на ЩО - 70</t>
  </si>
  <si>
    <t>Реконструкция ТП-788 замена панелей на ЩО-70</t>
  </si>
  <si>
    <t>Реконструкция ТП- 1054 замена панелей на ЩО-70</t>
  </si>
  <si>
    <t>Реконструкция ТП -599 замена панелей на ЩО -70</t>
  </si>
  <si>
    <t>Реконструкция ТП -604 замена панелей на ЩО -70</t>
  </si>
  <si>
    <t>Реконструкция ТП-968 замена панелей на ЩО-70</t>
  </si>
  <si>
    <t>Реконструкция ТП-1027 замена трансформатора (250кВА на 400кВА)</t>
  </si>
  <si>
    <t>Реконструкция ТП-113 замена трансформатора (250кВА на 400кВА)</t>
  </si>
  <si>
    <t>Реконструкция ТП-242 замена трансформатора (250кВА на 400кВА)</t>
  </si>
  <si>
    <t>Реконструкция ТП-1223 замена трансформатора (250кВА на 400кВА)</t>
  </si>
  <si>
    <t>Реконструкция ТП-138 замена трансформатора (320кВА на 400кВА)</t>
  </si>
  <si>
    <t>Реконструкция РП-Мост</t>
  </si>
  <si>
    <t>G_РП0014</t>
  </si>
  <si>
    <t>Модернизация РП-Северный</t>
  </si>
  <si>
    <t>G_РП0010</t>
  </si>
  <si>
    <t>G_КЛ0043</t>
  </si>
  <si>
    <t>G_КЛ0044</t>
  </si>
  <si>
    <t>G_КЛ0012</t>
  </si>
  <si>
    <t>G_КЛ0046</t>
  </si>
  <si>
    <t>G_КЛ0047</t>
  </si>
  <si>
    <t>G_КЛ0048</t>
  </si>
  <si>
    <t>G_КЛ0049</t>
  </si>
  <si>
    <t>G_КЛ0050</t>
  </si>
  <si>
    <t>G_КЛ0051</t>
  </si>
  <si>
    <t>G_КЛ0053</t>
  </si>
  <si>
    <t>G_КЛ0054</t>
  </si>
  <si>
    <t>Реконструкция КЛ-6кВ ф.628 Б п/ст Раховская-РП-Программист</t>
  </si>
  <si>
    <t>Реконструкция КЛ-0,4кВ от ТП-244 до ВРУ ж/дома по ул. Пугачевская,110</t>
  </si>
  <si>
    <t>Реконструкция КЛ -0,4кВ от РУ -0,4кВ ТП - 123 до ВРУ ж/дома по ул. Танкистов, д. 68</t>
  </si>
  <si>
    <t>Реконструкция КЛ -0,4кВ от РУ - 0,4кВ ТП - 416 до ВРУ ж/дома №67 по ул. Танкистов; до ВРУ ж/дома №65 А" по ул. Танкистов, КЛ -0,4кВ между ВРУ ж/дома № 67 по ул. Танкстов и ж/дома № 65 "А" по ул. Танкистов</t>
  </si>
  <si>
    <t>Реконструкция КЛ - 0,4кВ от РУ -0,4кВ ТП - 1202 на опору ВЛ-0,4кВ (для перевода нагрузок с ТП - 480 на ТП - 1202</t>
  </si>
  <si>
    <t>Реконструкция КЛ - 0,4кВ от РУ -0,4кВ ТП - 707 на опору ВЛ-0,4кВ (для перевода нагрузок с ТП - 420 на ТП - 707)</t>
  </si>
  <si>
    <t>Реконструкция КЛ - 0,4кВ от РУ -0,4кВ ТП - 1417  до ВРУ ж/дома по адресу: ул. Чернышевского, д. 145</t>
  </si>
  <si>
    <t>Реконструкция КЛ-10кВ от РП-Завокзальный до ТП-14</t>
  </si>
  <si>
    <t>Реконструкция КЛ-6кВ от РП-Трудовой до ТП-1047</t>
  </si>
  <si>
    <t>Реконструкция КЛ -6кВ РП - Пролетарский - ТП - 122 (Iiс.ш.)</t>
  </si>
  <si>
    <t>Реконструкция КЛ -10кВ ТП 1310 до врезки в КЛ - 10кВ направления РП - Репин - РП - Гусельский</t>
  </si>
  <si>
    <t>Реконструкция КЛ-10кВ от ТП-464 до ТП-1941; от ТП-1054 до РП-Зеркальный</t>
  </si>
  <si>
    <t>Реконструкция ВЛ-10кВ от РП-Тюльпан до ТП-661</t>
  </si>
  <si>
    <t>G_ВЛ0022</t>
  </si>
  <si>
    <t>Реконструкция ВЛ-0,4кВ от ТП-958</t>
  </si>
  <si>
    <t>G_ВЛ0025</t>
  </si>
  <si>
    <t>Реконструкция ВЛ-0,4кВ от ТП-91</t>
  </si>
  <si>
    <t>Реконструкция ВЛ-0,4кВ от ТП-224</t>
  </si>
  <si>
    <t>Реконструкция ВЛ-0,4кВ от ТП-227</t>
  </si>
  <si>
    <t>G_СЧ0004</t>
  </si>
  <si>
    <t>G_СЧ0005</t>
  </si>
  <si>
    <t xml:space="preserve">Установка счетчиков повышенного класса точности на опорах для абонентов сети ВЛ-0,4кВ от ТП-958 </t>
  </si>
  <si>
    <t xml:space="preserve">Установка счетчиков повышенного класса точности на опорах для абонентов сети ВЛ-0,4кВ от РП-Горный </t>
  </si>
  <si>
    <t>G_РП0015</t>
  </si>
  <si>
    <t>Модернизация РП-Завокзальный</t>
  </si>
  <si>
    <t>G_РПН0001</t>
  </si>
  <si>
    <t>G_РПН0002</t>
  </si>
  <si>
    <t>Строительство ТП по ул. Дубовая</t>
  </si>
  <si>
    <t>G_П0046</t>
  </si>
  <si>
    <t>G_П0047</t>
  </si>
  <si>
    <t>G_П0048</t>
  </si>
  <si>
    <t>G_П0049</t>
  </si>
  <si>
    <t>Покупка Газель "Фургон"</t>
  </si>
  <si>
    <t>Реконструкция производственной базы ЗАО "СПГЭС" по пр.Энтузиастов,64а</t>
  </si>
  <si>
    <t>G_П0055</t>
  </si>
  <si>
    <t>Строительство производственного здания для размещения сетевого участка ЗАО "СПГЭС" в 11 мкр. Пос.Солнечный-2</t>
  </si>
  <si>
    <t xml:space="preserve">к приказу Министерства промышленности и энергетики Саратовской области
</t>
  </si>
  <si>
    <t>Перечни инвестиционных проектов</t>
  </si>
  <si>
    <t>Раздел 3. Цели реализации инвестиционных проектов сетевой организации на год 2019</t>
  </si>
  <si>
    <t>ЗАО "Саратовское предприятие городских электрических сетей"</t>
  </si>
  <si>
    <t>Приложение N 5</t>
  </si>
  <si>
    <t>Реконструкция ТП-668 замена оборудования (РВ на ВНА)</t>
  </si>
  <si>
    <t>G_ТП0118</t>
  </si>
  <si>
    <t>Реконструкция ТП-249 замена оборудования (КСО-3 на КСО-394)</t>
  </si>
  <si>
    <t>G_ТП0119</t>
  </si>
  <si>
    <t>Реконструкция ТП-351 замена оборудования (КСО-3 на КСО-394; ЩО-59 на ЩО-70)</t>
  </si>
  <si>
    <t>G_ТП0120</t>
  </si>
  <si>
    <t>Реконструкция ТП-1374 замена оборудования ( КСО-3 на КСО-394)</t>
  </si>
  <si>
    <t>G_ТП0121</t>
  </si>
  <si>
    <t>Реконструкция ТП-1996 замена оборудования ( ЩО-59 на ЩО-70, трансформаторов)</t>
  </si>
  <si>
    <t>Реконструкция ТП-315 замена оборудования (КСО-3 на КСО-394, ЩО-59 на ЩО-70, трансформаторов)</t>
  </si>
  <si>
    <t>Реконструкция ТП-1456 замена оборудования ( КСО-3 на КСО-394, трансформаторов)</t>
  </si>
  <si>
    <t>Реконструкция ТП-1571 уст-ка ячейки КСО со ЗНОЛ и прибора учета</t>
  </si>
  <si>
    <t>Реконструкция ТП- 856 замена камер КСО на КСО -394 (3-линейных, 1-й на транс-тор)</t>
  </si>
  <si>
    <t>Реконструкция РП - Елшанский (уст-ка 4-х вакуумных выключателей в яч. №5(к ТП-661 I с.ш.) и №18 (к ТП - 661 Iiс.ш.), яч. 17 и в яч.№3 )</t>
  </si>
  <si>
    <t>G_ТП0038</t>
  </si>
  <si>
    <t>G_ТП0040</t>
  </si>
  <si>
    <t>Модернизация РП-Дачный</t>
  </si>
  <si>
    <t>G_РП0009</t>
  </si>
  <si>
    <t>Реконструкция КЛ-0,4кВ от ТП-645</t>
  </si>
  <si>
    <t>Реконструкция КЛ-0,4кВ от ТП-297</t>
  </si>
  <si>
    <t>G_КЛ0018</t>
  </si>
  <si>
    <t>Перевод нагрузок с ТП -1359 на ТП - 1272</t>
  </si>
  <si>
    <t>G_КЛ0060</t>
  </si>
  <si>
    <t>G_КЛ0037</t>
  </si>
  <si>
    <t>Реконструкция КЛ - 0,4кВ от РУ -0,4кВ ТП - 255 до проектируемого ШРС по ул. Сакко и Ванцетти, д. 48</t>
  </si>
  <si>
    <t>G_КЛ0055</t>
  </si>
  <si>
    <t>Реконструкция КЛ - 0,4кВ от РУ -0,4кВ ТП - 888  до ВРУ д/сада № 64 по адресу: ул. Увекская, д. 106 "Б"</t>
  </si>
  <si>
    <t>G_КЛ0056</t>
  </si>
  <si>
    <t>Реконструкция КЛ-0,4 кВ от ТП-1341 до ВРУ ж.д. по ул.Шарковка,3</t>
  </si>
  <si>
    <t>G_КЛ0057</t>
  </si>
  <si>
    <t>Реконструкция КЛ-0,4 кВ от ТП-81 до ШРС-1 по ул.Мирный переулок,11</t>
  </si>
  <si>
    <t>G_КЛ0058</t>
  </si>
  <si>
    <t>Реконструкция КЛ-10кВ от П/ст Мельзаводская до РП-Волгарь</t>
  </si>
  <si>
    <t>G_КЛ0059</t>
  </si>
  <si>
    <t>G_КЛ0022</t>
  </si>
  <si>
    <t>G_ВЛ0024</t>
  </si>
  <si>
    <t xml:space="preserve">Реконструкция ВЛ-0,4 кВ от ТП-266 </t>
  </si>
  <si>
    <t>G_ВЛ0066</t>
  </si>
  <si>
    <t>G_ВЛ0065</t>
  </si>
  <si>
    <t>Реконструкция ВЛ-0,4кВ от ТП-1359 с переводом нагрузок на ТП-1272</t>
  </si>
  <si>
    <t>G_ВЛ0063</t>
  </si>
  <si>
    <t>Строительство РП-Завокзальный</t>
  </si>
  <si>
    <t>Сторительство ВЛ-0,4 кВ от ТП-1140</t>
  </si>
  <si>
    <t>G_ВЛН0001</t>
  </si>
  <si>
    <t>Покупка автогидроподъемника</t>
  </si>
  <si>
    <t>Покупка автомобиля УАЗ Профи</t>
  </si>
  <si>
    <t>G_П0068</t>
  </si>
  <si>
    <t>Покупка автомобиля УАЗ 374195</t>
  </si>
  <si>
    <t>G_П0069</t>
  </si>
  <si>
    <t>Покупка автомобиля Renault Logan</t>
  </si>
  <si>
    <t>G_П0070</t>
  </si>
  <si>
    <t>Покупка автомобиля  КамАЗ</t>
  </si>
  <si>
    <t>Покупка автомобиль Лада</t>
  </si>
  <si>
    <t xml:space="preserve">ТП-845 (44г.п.) </t>
  </si>
  <si>
    <t>КЛ-10кВ ТП-43 до ТП-44</t>
  </si>
  <si>
    <t>Строительство сети газопотребления зданий производственной базы ЗАО "СПГЭС" по пр.Энтузиастов,64а</t>
  </si>
  <si>
    <t>G_П0071</t>
  </si>
  <si>
    <t>Приобретение оборудования для газоснабжения здания по пр. Энтузиастов, 64а</t>
  </si>
  <si>
    <t>G_П0072</t>
  </si>
  <si>
    <t>Приобретение материалов для газоснабжения производственной базы, пр. Энтузиастов, 64А</t>
  </si>
  <si>
    <t>G_П0073</t>
  </si>
  <si>
    <t>Строительство внешних кабельных линий связи, по адресу ул. Пензенская/пр. Энтузиастов, 32/пр. Энтузиастов, 64А</t>
  </si>
  <si>
    <t>G_П0074</t>
  </si>
  <si>
    <t>Монтаж системы вентиляции производственной базы, пр. Энтузиастов, 64А</t>
  </si>
  <si>
    <t>G_П0075</t>
  </si>
  <si>
    <t>Монтаж дымовых и вентиляционных, каналовпроизводственной базы, пр. Энтузиастов, 64А</t>
  </si>
  <si>
    <t>G_П0076</t>
  </si>
  <si>
    <t>Показатель увеличения мощности силовых трансформаторов на подстанциях в рамках осущетвления технологического присоединения к электрическим сетям (∆РТП ТР6-10 ), МВА</t>
  </si>
  <si>
    <t>4.2</t>
  </si>
  <si>
    <t>Показатель увеличения протяженности линий электропередачи, не связанного с осущетвлениемтехнологического присоединения к электрическим сетям (∆LЛЭП0,4 ), км</t>
  </si>
  <si>
    <t>Показатель увеличения протяженности линий электропередачи в рамках осущетвления технологического присоединения к электрическим сетям (∆LТП ЛЭП0,4 ), км</t>
  </si>
  <si>
    <t>Показатель увеличения протяженности линий электропередачи в рамках осущетвления технологического присоединения к электрическим сетям (∆LЛЭП6-10 ), км</t>
  </si>
  <si>
    <t>4.3</t>
  </si>
  <si>
    <t>4.4</t>
  </si>
  <si>
    <t>4.5</t>
  </si>
  <si>
    <t xml:space="preserve">от " 31 " октября 2019 г. N 316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</si>
</sst>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vertAlign val="subscript"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u/>
      <vertAlign val="subscript"/>
      <sz val="12"/>
      <name val="Arial"/>
      <family val="2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/>
    <xf numFmtId="0" fontId="2" fillId="0" borderId="1" xfId="0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left" vertical="top" wrapText="1" shrinkToFit="1" readingOrder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_ПЛАН 2009 ИСПРАВЛЕННЫЙ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tabSelected="1" view="pageBreakPreview" topLeftCell="G1" zoomScale="70" zoomScaleNormal="70" zoomScaleSheetLayoutView="55" workbookViewId="0">
      <selection activeCell="L10" sqref="L10"/>
    </sheetView>
  </sheetViews>
  <sheetFormatPr defaultRowHeight="14.25" x14ac:dyDescent="0.2"/>
  <cols>
    <col min="1" max="1" width="9.42578125" style="11" customWidth="1"/>
    <col min="2" max="2" width="57.28515625" style="11" customWidth="1"/>
    <col min="3" max="3" width="14.140625" style="2" customWidth="1"/>
    <col min="4" max="13" width="20.7109375" style="1" customWidth="1"/>
    <col min="14" max="16384" width="9.140625" style="1"/>
  </cols>
  <sheetData>
    <row r="1" spans="1:13" ht="17.25" customHeight="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4" t="s">
        <v>177</v>
      </c>
    </row>
    <row r="2" spans="1:13" ht="14.25" customHeight="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4" t="s">
        <v>173</v>
      </c>
    </row>
    <row r="3" spans="1:13" ht="14.25" customHeight="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40" t="s">
        <v>253</v>
      </c>
      <c r="M3" s="40"/>
    </row>
    <row r="4" spans="1:13" x14ac:dyDescent="0.2">
      <c r="A4" s="36" t="s">
        <v>174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5" customHeight="1" x14ac:dyDescent="0.2">
      <c r="A5" s="35" t="s">
        <v>175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</row>
    <row r="6" spans="1:13" ht="15" customHeight="1" x14ac:dyDescent="0.2">
      <c r="A6" s="35" t="s">
        <v>176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3" x14ac:dyDescent="0.2">
      <c r="A7" s="16"/>
      <c r="B7" s="16"/>
      <c r="C7" s="12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ht="15" customHeight="1" x14ac:dyDescent="0.2">
      <c r="A8" s="34" t="s">
        <v>0</v>
      </c>
      <c r="B8" s="34" t="s">
        <v>1</v>
      </c>
      <c r="C8" s="34" t="s">
        <v>2</v>
      </c>
      <c r="D8" s="34" t="s">
        <v>3</v>
      </c>
      <c r="E8" s="34"/>
      <c r="F8" s="34"/>
      <c r="G8" s="34"/>
      <c r="H8" s="34"/>
      <c r="I8" s="34"/>
      <c r="J8" s="34"/>
      <c r="K8" s="34"/>
      <c r="L8" s="34"/>
      <c r="M8" s="34"/>
    </row>
    <row r="9" spans="1:13" ht="139.5" customHeight="1" x14ac:dyDescent="0.2">
      <c r="A9" s="34"/>
      <c r="B9" s="34"/>
      <c r="C9" s="34"/>
      <c r="D9" s="37" t="s">
        <v>4</v>
      </c>
      <c r="E9" s="38"/>
      <c r="F9" s="38"/>
      <c r="G9" s="38"/>
      <c r="H9" s="39"/>
      <c r="I9" s="34" t="s">
        <v>5</v>
      </c>
      <c r="J9" s="34"/>
      <c r="K9" s="34"/>
      <c r="L9" s="34" t="s">
        <v>6</v>
      </c>
      <c r="M9" s="34"/>
    </row>
    <row r="10" spans="1:13" ht="241.5" customHeight="1" x14ac:dyDescent="0.2">
      <c r="A10" s="34"/>
      <c r="B10" s="34"/>
      <c r="C10" s="34"/>
      <c r="D10" s="15" t="s">
        <v>86</v>
      </c>
      <c r="E10" s="15" t="s">
        <v>245</v>
      </c>
      <c r="F10" s="15" t="s">
        <v>247</v>
      </c>
      <c r="G10" s="15" t="s">
        <v>248</v>
      </c>
      <c r="H10" s="15" t="s">
        <v>249</v>
      </c>
      <c r="I10" s="15" t="s">
        <v>87</v>
      </c>
      <c r="J10" s="15" t="s">
        <v>88</v>
      </c>
      <c r="K10" s="15" t="s">
        <v>89</v>
      </c>
      <c r="L10" s="15" t="s">
        <v>90</v>
      </c>
      <c r="M10" s="15" t="s">
        <v>91</v>
      </c>
    </row>
    <row r="11" spans="1:13" s="5" customFormat="1" ht="15" x14ac:dyDescent="0.2">
      <c r="A11" s="3">
        <v>1</v>
      </c>
      <c r="B11" s="3">
        <v>2</v>
      </c>
      <c r="C11" s="4">
        <v>3</v>
      </c>
      <c r="D11" s="3" t="s">
        <v>7</v>
      </c>
      <c r="E11" s="3" t="s">
        <v>246</v>
      </c>
      <c r="F11" s="3" t="s">
        <v>250</v>
      </c>
      <c r="G11" s="3" t="s">
        <v>251</v>
      </c>
      <c r="H11" s="3" t="s">
        <v>252</v>
      </c>
      <c r="I11" s="3" t="s">
        <v>8</v>
      </c>
      <c r="J11" s="3" t="s">
        <v>9</v>
      </c>
      <c r="K11" s="3" t="s">
        <v>10</v>
      </c>
      <c r="L11" s="3" t="s">
        <v>11</v>
      </c>
      <c r="M11" s="3" t="s">
        <v>12</v>
      </c>
    </row>
    <row r="12" spans="1:13" s="8" customFormat="1" ht="12.75" x14ac:dyDescent="0.25">
      <c r="A12" s="17">
        <v>0</v>
      </c>
      <c r="B12" s="18" t="s">
        <v>13</v>
      </c>
      <c r="C12" s="6" t="s">
        <v>55</v>
      </c>
      <c r="D12" s="7">
        <f t="shared" ref="D12:M12" si="0">SUM(D13:D16)</f>
        <v>1.23</v>
      </c>
      <c r="E12" s="7">
        <f t="shared" si="0"/>
        <v>5.96</v>
      </c>
      <c r="F12" s="7">
        <f t="shared" si="0"/>
        <v>0.215</v>
      </c>
      <c r="G12" s="7">
        <f t="shared" si="0"/>
        <v>24.271000000000001</v>
      </c>
      <c r="H12" s="7">
        <f t="shared" si="0"/>
        <v>13.824999999999999</v>
      </c>
      <c r="I12" s="7">
        <f t="shared" si="0"/>
        <v>4.7299999999999995</v>
      </c>
      <c r="J12" s="7">
        <f t="shared" si="0"/>
        <v>16.673999999999999</v>
      </c>
      <c r="K12" s="7">
        <f t="shared" si="0"/>
        <v>31.393999999999998</v>
      </c>
      <c r="L12" s="7">
        <f t="shared" si="0"/>
        <v>1.5224629999999999</v>
      </c>
      <c r="M12" s="7">
        <f t="shared" si="0"/>
        <v>262.01260459399998</v>
      </c>
    </row>
    <row r="13" spans="1:13" s="8" customFormat="1" ht="12.75" x14ac:dyDescent="0.25">
      <c r="A13" s="17" t="s">
        <v>57</v>
      </c>
      <c r="B13" s="18" t="s">
        <v>58</v>
      </c>
      <c r="C13" s="6" t="s">
        <v>55</v>
      </c>
      <c r="D13" s="7">
        <f t="shared" ref="D13:M13" si="1">D17</f>
        <v>0</v>
      </c>
      <c r="E13" s="7">
        <f t="shared" si="1"/>
        <v>5.96</v>
      </c>
      <c r="F13" s="7">
        <f t="shared" si="1"/>
        <v>0</v>
      </c>
      <c r="G13" s="7">
        <f t="shared" si="1"/>
        <v>24.271000000000001</v>
      </c>
      <c r="H13" s="7">
        <f t="shared" si="1"/>
        <v>13.824999999999999</v>
      </c>
      <c r="I13" s="7">
        <f t="shared" si="1"/>
        <v>4.0999999999999996</v>
      </c>
      <c r="J13" s="7">
        <f t="shared" si="1"/>
        <v>10.512</v>
      </c>
      <c r="K13" s="7">
        <f t="shared" si="1"/>
        <v>0</v>
      </c>
      <c r="L13" s="7">
        <f t="shared" si="1"/>
        <v>0</v>
      </c>
      <c r="M13" s="7">
        <f t="shared" si="1"/>
        <v>155.933256</v>
      </c>
    </row>
    <row r="14" spans="1:13" s="8" customFormat="1" ht="25.5" x14ac:dyDescent="0.25">
      <c r="A14" s="17" t="s">
        <v>59</v>
      </c>
      <c r="B14" s="18" t="s">
        <v>60</v>
      </c>
      <c r="C14" s="6" t="s">
        <v>55</v>
      </c>
      <c r="D14" s="7">
        <f t="shared" ref="D14:M14" si="2">D25</f>
        <v>0.23</v>
      </c>
      <c r="E14" s="7">
        <f t="shared" si="2"/>
        <v>0</v>
      </c>
      <c r="F14" s="7">
        <f t="shared" si="2"/>
        <v>0</v>
      </c>
      <c r="G14" s="7">
        <f t="shared" si="2"/>
        <v>0</v>
      </c>
      <c r="H14" s="7">
        <f t="shared" si="2"/>
        <v>0</v>
      </c>
      <c r="I14" s="7">
        <f t="shared" si="2"/>
        <v>0.63</v>
      </c>
      <c r="J14" s="7">
        <f t="shared" si="2"/>
        <v>6.1620000000000008</v>
      </c>
      <c r="K14" s="7">
        <f t="shared" si="2"/>
        <v>31.393999999999998</v>
      </c>
      <c r="L14" s="7">
        <f t="shared" si="2"/>
        <v>1.5224629999999999</v>
      </c>
      <c r="M14" s="7">
        <f t="shared" si="2"/>
        <v>55.341999800000004</v>
      </c>
    </row>
    <row r="15" spans="1:13" s="8" customFormat="1" ht="25.5" x14ac:dyDescent="0.25">
      <c r="A15" s="17" t="s">
        <v>61</v>
      </c>
      <c r="B15" s="18" t="s">
        <v>62</v>
      </c>
      <c r="C15" s="6" t="s">
        <v>55</v>
      </c>
      <c r="D15" s="7">
        <f t="shared" ref="D15:M15" si="3">D102</f>
        <v>1</v>
      </c>
      <c r="E15" s="7">
        <f t="shared" si="3"/>
        <v>0</v>
      </c>
      <c r="F15" s="7">
        <f t="shared" si="3"/>
        <v>0.215</v>
      </c>
      <c r="G15" s="7">
        <f t="shared" si="3"/>
        <v>0</v>
      </c>
      <c r="H15" s="7">
        <f t="shared" si="3"/>
        <v>0</v>
      </c>
      <c r="I15" s="7">
        <f t="shared" si="3"/>
        <v>0</v>
      </c>
      <c r="J15" s="7">
        <f t="shared" si="3"/>
        <v>0</v>
      </c>
      <c r="K15" s="7">
        <f t="shared" si="3"/>
        <v>0</v>
      </c>
      <c r="L15" s="7">
        <f t="shared" si="3"/>
        <v>0</v>
      </c>
      <c r="M15" s="7">
        <f t="shared" si="3"/>
        <v>35.664339294000001</v>
      </c>
    </row>
    <row r="16" spans="1:13" s="8" customFormat="1" ht="12.75" x14ac:dyDescent="0.25">
      <c r="A16" s="17" t="s">
        <v>63</v>
      </c>
      <c r="B16" s="18" t="s">
        <v>64</v>
      </c>
      <c r="C16" s="6" t="s">
        <v>55</v>
      </c>
      <c r="D16" s="7">
        <f t="shared" ref="D16:M16" si="4">D106</f>
        <v>0</v>
      </c>
      <c r="E16" s="7">
        <f t="shared" si="4"/>
        <v>0</v>
      </c>
      <c r="F16" s="7">
        <f t="shared" si="4"/>
        <v>0</v>
      </c>
      <c r="G16" s="7">
        <f t="shared" si="4"/>
        <v>0</v>
      </c>
      <c r="H16" s="7">
        <f t="shared" si="4"/>
        <v>0</v>
      </c>
      <c r="I16" s="7">
        <f t="shared" si="4"/>
        <v>0</v>
      </c>
      <c r="J16" s="7">
        <f t="shared" si="4"/>
        <v>0</v>
      </c>
      <c r="K16" s="7">
        <f t="shared" si="4"/>
        <v>0</v>
      </c>
      <c r="L16" s="7">
        <f t="shared" si="4"/>
        <v>0</v>
      </c>
      <c r="M16" s="7">
        <f t="shared" si="4"/>
        <v>15.0730095</v>
      </c>
    </row>
    <row r="17" spans="1:13" s="8" customFormat="1" ht="12.75" x14ac:dyDescent="0.25">
      <c r="A17" s="19" t="s">
        <v>14</v>
      </c>
      <c r="B17" s="18" t="s">
        <v>15</v>
      </c>
      <c r="C17" s="6" t="s">
        <v>55</v>
      </c>
      <c r="D17" s="9">
        <f t="shared" ref="D17:M17" si="5">D18+D22</f>
        <v>0</v>
      </c>
      <c r="E17" s="9">
        <f t="shared" si="5"/>
        <v>5.96</v>
      </c>
      <c r="F17" s="9">
        <f t="shared" si="5"/>
        <v>0</v>
      </c>
      <c r="G17" s="9">
        <f t="shared" si="5"/>
        <v>24.271000000000001</v>
      </c>
      <c r="H17" s="9">
        <f t="shared" si="5"/>
        <v>13.824999999999999</v>
      </c>
      <c r="I17" s="9">
        <f t="shared" si="5"/>
        <v>4.0999999999999996</v>
      </c>
      <c r="J17" s="9">
        <f t="shared" si="5"/>
        <v>10.512</v>
      </c>
      <c r="K17" s="9">
        <f t="shared" si="5"/>
        <v>0</v>
      </c>
      <c r="L17" s="9">
        <f t="shared" si="5"/>
        <v>0</v>
      </c>
      <c r="M17" s="9">
        <f t="shared" si="5"/>
        <v>155.933256</v>
      </c>
    </row>
    <row r="18" spans="1:13" s="8" customFormat="1" ht="25.5" x14ac:dyDescent="0.25">
      <c r="A18" s="19" t="s">
        <v>16</v>
      </c>
      <c r="B18" s="18" t="s">
        <v>17</v>
      </c>
      <c r="C18" s="6" t="s">
        <v>55</v>
      </c>
      <c r="D18" s="9">
        <f t="shared" ref="D18:M18" si="6">SUM(D19:D21)</f>
        <v>0</v>
      </c>
      <c r="E18" s="9">
        <f t="shared" si="6"/>
        <v>5.96</v>
      </c>
      <c r="F18" s="9">
        <f t="shared" si="6"/>
        <v>0</v>
      </c>
      <c r="G18" s="9">
        <f t="shared" si="6"/>
        <v>24.271000000000001</v>
      </c>
      <c r="H18" s="9">
        <f t="shared" si="6"/>
        <v>13.824999999999999</v>
      </c>
      <c r="I18" s="9">
        <f t="shared" si="6"/>
        <v>0</v>
      </c>
      <c r="J18" s="9">
        <f t="shared" si="6"/>
        <v>0</v>
      </c>
      <c r="K18" s="9">
        <f t="shared" si="6"/>
        <v>0</v>
      </c>
      <c r="L18" s="9">
        <f t="shared" si="6"/>
        <v>0</v>
      </c>
      <c r="M18" s="9">
        <f t="shared" si="6"/>
        <v>120.52</v>
      </c>
    </row>
    <row r="19" spans="1:13" s="8" customFormat="1" ht="63.75" x14ac:dyDescent="0.25">
      <c r="A19" s="19" t="s">
        <v>20</v>
      </c>
      <c r="B19" s="18" t="s">
        <v>18</v>
      </c>
      <c r="C19" s="6" t="s">
        <v>51</v>
      </c>
      <c r="D19" s="6" t="s">
        <v>55</v>
      </c>
      <c r="E19" s="9">
        <v>0</v>
      </c>
      <c r="F19" s="6" t="s">
        <v>55</v>
      </c>
      <c r="G19" s="9">
        <v>4.2430000000000003</v>
      </c>
      <c r="H19" s="6" t="s">
        <v>55</v>
      </c>
      <c r="I19" s="6" t="s">
        <v>55</v>
      </c>
      <c r="J19" s="6" t="s">
        <v>55</v>
      </c>
      <c r="K19" s="6" t="s">
        <v>55</v>
      </c>
      <c r="L19" s="6" t="s">
        <v>55</v>
      </c>
      <c r="M19" s="9">
        <v>11.526774</v>
      </c>
    </row>
    <row r="20" spans="1:13" s="8" customFormat="1" ht="38.25" x14ac:dyDescent="0.25">
      <c r="A20" s="19" t="s">
        <v>21</v>
      </c>
      <c r="B20" s="18" t="s">
        <v>19</v>
      </c>
      <c r="C20" s="6" t="s">
        <v>52</v>
      </c>
      <c r="D20" s="6" t="s">
        <v>55</v>
      </c>
      <c r="E20" s="9">
        <v>2.7</v>
      </c>
      <c r="F20" s="6" t="s">
        <v>55</v>
      </c>
      <c r="G20" s="7">
        <v>11.533000000000001</v>
      </c>
      <c r="H20" s="6">
        <v>4.1340000000000003</v>
      </c>
      <c r="I20" s="6" t="s">
        <v>55</v>
      </c>
      <c r="J20" s="6" t="s">
        <v>55</v>
      </c>
      <c r="K20" s="6" t="s">
        <v>55</v>
      </c>
      <c r="L20" s="6" t="s">
        <v>55</v>
      </c>
      <c r="M20" s="9">
        <v>55.197687000000002</v>
      </c>
    </row>
    <row r="21" spans="1:13" s="8" customFormat="1" ht="25.5" x14ac:dyDescent="0.25">
      <c r="A21" s="20" t="s">
        <v>23</v>
      </c>
      <c r="B21" s="21" t="s">
        <v>22</v>
      </c>
      <c r="C21" s="6" t="s">
        <v>53</v>
      </c>
      <c r="D21" s="6" t="s">
        <v>55</v>
      </c>
      <c r="E21" s="9">
        <v>3.26</v>
      </c>
      <c r="F21" s="6" t="s">
        <v>55</v>
      </c>
      <c r="G21" s="7">
        <v>8.4949999999999992</v>
      </c>
      <c r="H21" s="6">
        <f>13.825-H20</f>
        <v>9.6909999999999989</v>
      </c>
      <c r="I21" s="6" t="s">
        <v>55</v>
      </c>
      <c r="J21" s="6" t="s">
        <v>55</v>
      </c>
      <c r="K21" s="6" t="s">
        <v>55</v>
      </c>
      <c r="L21" s="6" t="s">
        <v>55</v>
      </c>
      <c r="M21" s="9">
        <v>53.795538999999991</v>
      </c>
    </row>
    <row r="22" spans="1:13" s="10" customFormat="1" ht="51" x14ac:dyDescent="0.2">
      <c r="A22" s="22" t="s">
        <v>37</v>
      </c>
      <c r="B22" s="23" t="s">
        <v>38</v>
      </c>
      <c r="C22" s="6" t="s">
        <v>55</v>
      </c>
      <c r="D22" s="9">
        <f t="shared" ref="D22:M22" si="7">D24</f>
        <v>0</v>
      </c>
      <c r="E22" s="9">
        <f t="shared" si="7"/>
        <v>0</v>
      </c>
      <c r="F22" s="9">
        <f t="shared" si="7"/>
        <v>0</v>
      </c>
      <c r="G22" s="9">
        <f t="shared" si="7"/>
        <v>0</v>
      </c>
      <c r="H22" s="9">
        <f t="shared" si="7"/>
        <v>0</v>
      </c>
      <c r="I22" s="9">
        <f t="shared" si="7"/>
        <v>4.0999999999999996</v>
      </c>
      <c r="J22" s="9">
        <f t="shared" si="7"/>
        <v>10.512</v>
      </c>
      <c r="K22" s="9">
        <f t="shared" si="7"/>
        <v>0</v>
      </c>
      <c r="L22" s="9">
        <f t="shared" si="7"/>
        <v>0</v>
      </c>
      <c r="M22" s="9">
        <f t="shared" si="7"/>
        <v>35.413256000000004</v>
      </c>
    </row>
    <row r="23" spans="1:13" s="10" customFormat="1" ht="38.25" x14ac:dyDescent="0.2">
      <c r="A23" s="22" t="s">
        <v>47</v>
      </c>
      <c r="B23" s="23" t="s">
        <v>48</v>
      </c>
      <c r="C23" s="6" t="s">
        <v>55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</row>
    <row r="24" spans="1:13" s="10" customFormat="1" ht="51" x14ac:dyDescent="0.2">
      <c r="A24" s="22" t="s">
        <v>49</v>
      </c>
      <c r="B24" s="23" t="s">
        <v>50</v>
      </c>
      <c r="C24" s="6" t="s">
        <v>54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4.0999999999999996</v>
      </c>
      <c r="J24" s="9">
        <v>10.512</v>
      </c>
      <c r="K24" s="9">
        <v>0</v>
      </c>
      <c r="L24" s="9">
        <v>0</v>
      </c>
      <c r="M24" s="9">
        <v>35.413256000000004</v>
      </c>
    </row>
    <row r="25" spans="1:13" s="10" customFormat="1" ht="25.5" x14ac:dyDescent="0.2">
      <c r="A25" s="22" t="s">
        <v>39</v>
      </c>
      <c r="B25" s="23" t="s">
        <v>24</v>
      </c>
      <c r="C25" s="6" t="s">
        <v>55</v>
      </c>
      <c r="D25" s="9">
        <f t="shared" ref="D25:M25" si="8">D26+D63+D97</f>
        <v>0.23</v>
      </c>
      <c r="E25" s="9">
        <f t="shared" si="8"/>
        <v>0</v>
      </c>
      <c r="F25" s="9">
        <f t="shared" si="8"/>
        <v>0</v>
      </c>
      <c r="G25" s="9">
        <f t="shared" si="8"/>
        <v>0</v>
      </c>
      <c r="H25" s="9">
        <f t="shared" si="8"/>
        <v>0</v>
      </c>
      <c r="I25" s="9">
        <f t="shared" si="8"/>
        <v>0.63</v>
      </c>
      <c r="J25" s="9">
        <f t="shared" si="8"/>
        <v>6.1620000000000008</v>
      </c>
      <c r="K25" s="9">
        <f t="shared" si="8"/>
        <v>31.393999999999998</v>
      </c>
      <c r="L25" s="9">
        <f t="shared" si="8"/>
        <v>1.5224629999999999</v>
      </c>
      <c r="M25" s="9">
        <f t="shared" si="8"/>
        <v>55.341999800000004</v>
      </c>
    </row>
    <row r="26" spans="1:13" s="10" customFormat="1" ht="38.25" x14ac:dyDescent="0.2">
      <c r="A26" s="22" t="s">
        <v>40</v>
      </c>
      <c r="B26" s="23" t="s">
        <v>25</v>
      </c>
      <c r="C26" s="6" t="s">
        <v>55</v>
      </c>
      <c r="D26" s="9">
        <f t="shared" ref="D26:M26" si="9">D27+D54</f>
        <v>0.23</v>
      </c>
      <c r="E26" s="9">
        <f t="shared" si="9"/>
        <v>0</v>
      </c>
      <c r="F26" s="9">
        <f t="shared" si="9"/>
        <v>0</v>
      </c>
      <c r="G26" s="9">
        <f t="shared" si="9"/>
        <v>0</v>
      </c>
      <c r="H26" s="9">
        <f t="shared" si="9"/>
        <v>0</v>
      </c>
      <c r="I26" s="9">
        <f t="shared" si="9"/>
        <v>0.63</v>
      </c>
      <c r="J26" s="9">
        <f t="shared" si="9"/>
        <v>0</v>
      </c>
      <c r="K26" s="9">
        <f t="shared" si="9"/>
        <v>0</v>
      </c>
      <c r="L26" s="9">
        <f t="shared" si="9"/>
        <v>0</v>
      </c>
      <c r="M26" s="9">
        <f t="shared" si="9"/>
        <v>13.442180260000001</v>
      </c>
    </row>
    <row r="27" spans="1:13" s="10" customFormat="1" ht="25.5" x14ac:dyDescent="0.2">
      <c r="A27" s="22" t="s">
        <v>26</v>
      </c>
      <c r="B27" s="23" t="s">
        <v>42</v>
      </c>
      <c r="C27" s="6" t="s">
        <v>55</v>
      </c>
      <c r="D27" s="9">
        <f t="shared" ref="D27:M27" si="10">SUM(D28:D53)</f>
        <v>0.23</v>
      </c>
      <c r="E27" s="9">
        <f t="shared" si="10"/>
        <v>0</v>
      </c>
      <c r="F27" s="9">
        <f t="shared" si="10"/>
        <v>0</v>
      </c>
      <c r="G27" s="9">
        <f t="shared" si="10"/>
        <v>0</v>
      </c>
      <c r="H27" s="9">
        <f t="shared" si="10"/>
        <v>0</v>
      </c>
      <c r="I27" s="9">
        <f t="shared" si="10"/>
        <v>0.63</v>
      </c>
      <c r="J27" s="9">
        <f t="shared" si="10"/>
        <v>0</v>
      </c>
      <c r="K27" s="9">
        <f t="shared" si="10"/>
        <v>0</v>
      </c>
      <c r="L27" s="9">
        <f t="shared" si="10"/>
        <v>0</v>
      </c>
      <c r="M27" s="9">
        <f t="shared" si="10"/>
        <v>12.71918426</v>
      </c>
    </row>
    <row r="28" spans="1:13" s="10" customFormat="1" ht="25.5" x14ac:dyDescent="0.2">
      <c r="A28" s="17" t="s">
        <v>26</v>
      </c>
      <c r="B28" s="24" t="s">
        <v>92</v>
      </c>
      <c r="C28" s="6" t="s">
        <v>93</v>
      </c>
      <c r="D28" s="9">
        <v>0.23</v>
      </c>
      <c r="E28" s="6" t="s">
        <v>55</v>
      </c>
      <c r="F28" s="6" t="s">
        <v>55</v>
      </c>
      <c r="G28" s="6" t="s">
        <v>55</v>
      </c>
      <c r="H28" s="6" t="s">
        <v>55</v>
      </c>
      <c r="I28" s="9">
        <v>0.63</v>
      </c>
      <c r="J28" s="6" t="s">
        <v>55</v>
      </c>
      <c r="K28" s="6" t="s">
        <v>55</v>
      </c>
      <c r="L28" s="6" t="s">
        <v>55</v>
      </c>
      <c r="M28" s="9">
        <v>0.630023</v>
      </c>
    </row>
    <row r="29" spans="1:13" s="10" customFormat="1" ht="12.75" x14ac:dyDescent="0.2">
      <c r="A29" s="17" t="s">
        <v>26</v>
      </c>
      <c r="B29" s="25" t="s">
        <v>178</v>
      </c>
      <c r="C29" s="6" t="s">
        <v>179</v>
      </c>
      <c r="D29" s="6" t="s">
        <v>55</v>
      </c>
      <c r="E29" s="6" t="s">
        <v>55</v>
      </c>
      <c r="F29" s="6" t="s">
        <v>55</v>
      </c>
      <c r="G29" s="6" t="s">
        <v>55</v>
      </c>
      <c r="H29" s="6" t="s">
        <v>55</v>
      </c>
      <c r="I29" s="6" t="s">
        <v>55</v>
      </c>
      <c r="J29" s="6" t="s">
        <v>55</v>
      </c>
      <c r="K29" s="6" t="s">
        <v>55</v>
      </c>
      <c r="L29" s="6" t="s">
        <v>55</v>
      </c>
      <c r="M29" s="9">
        <f>0.0064388+0.147991</f>
        <v>0.15442980000000001</v>
      </c>
    </row>
    <row r="30" spans="1:13" s="10" customFormat="1" ht="25.5" x14ac:dyDescent="0.2">
      <c r="A30" s="17" t="s">
        <v>26</v>
      </c>
      <c r="B30" s="25" t="s">
        <v>180</v>
      </c>
      <c r="C30" s="6" t="s">
        <v>181</v>
      </c>
      <c r="D30" s="6" t="s">
        <v>55</v>
      </c>
      <c r="E30" s="6" t="s">
        <v>55</v>
      </c>
      <c r="F30" s="6" t="s">
        <v>55</v>
      </c>
      <c r="G30" s="6" t="s">
        <v>55</v>
      </c>
      <c r="H30" s="6" t="s">
        <v>55</v>
      </c>
      <c r="I30" s="6" t="s">
        <v>55</v>
      </c>
      <c r="J30" s="6" t="s">
        <v>55</v>
      </c>
      <c r="K30" s="6" t="s">
        <v>55</v>
      </c>
      <c r="L30" s="6" t="s">
        <v>55</v>
      </c>
      <c r="M30" s="9">
        <f>0.0163+0.520993</f>
        <v>0.53729300000000002</v>
      </c>
    </row>
    <row r="31" spans="1:13" s="10" customFormat="1" ht="25.5" x14ac:dyDescent="0.2">
      <c r="A31" s="17" t="s">
        <v>26</v>
      </c>
      <c r="B31" s="25" t="s">
        <v>182</v>
      </c>
      <c r="C31" s="6" t="s">
        <v>183</v>
      </c>
      <c r="D31" s="6" t="s">
        <v>55</v>
      </c>
      <c r="E31" s="6" t="s">
        <v>55</v>
      </c>
      <c r="F31" s="6" t="s">
        <v>55</v>
      </c>
      <c r="G31" s="6" t="s">
        <v>55</v>
      </c>
      <c r="H31" s="6" t="s">
        <v>55</v>
      </c>
      <c r="I31" s="6" t="s">
        <v>55</v>
      </c>
      <c r="J31" s="6" t="s">
        <v>55</v>
      </c>
      <c r="K31" s="6" t="s">
        <v>55</v>
      </c>
      <c r="L31" s="6" t="s">
        <v>55</v>
      </c>
      <c r="M31" s="9">
        <f>0.02151638+0.632581</f>
        <v>0.65409737999999995</v>
      </c>
    </row>
    <row r="32" spans="1:13" s="10" customFormat="1" ht="25.5" x14ac:dyDescent="0.2">
      <c r="A32" s="17" t="s">
        <v>26</v>
      </c>
      <c r="B32" s="25" t="s">
        <v>184</v>
      </c>
      <c r="C32" s="6" t="s">
        <v>185</v>
      </c>
      <c r="D32" s="6" t="s">
        <v>55</v>
      </c>
      <c r="E32" s="6" t="s">
        <v>55</v>
      </c>
      <c r="F32" s="6" t="s">
        <v>55</v>
      </c>
      <c r="G32" s="6" t="s">
        <v>55</v>
      </c>
      <c r="H32" s="6" t="s">
        <v>55</v>
      </c>
      <c r="I32" s="6" t="s">
        <v>55</v>
      </c>
      <c r="J32" s="6" t="s">
        <v>55</v>
      </c>
      <c r="K32" s="6" t="s">
        <v>55</v>
      </c>
      <c r="L32" s="6" t="s">
        <v>55</v>
      </c>
      <c r="M32" s="9">
        <f>0.02677816+0.795822</f>
        <v>0.82260016000000002</v>
      </c>
    </row>
    <row r="33" spans="1:13" s="10" customFormat="1" ht="25.5" x14ac:dyDescent="0.2">
      <c r="A33" s="17" t="s">
        <v>26</v>
      </c>
      <c r="B33" s="25" t="s">
        <v>186</v>
      </c>
      <c r="C33" s="6" t="s">
        <v>93</v>
      </c>
      <c r="D33" s="6" t="s">
        <v>55</v>
      </c>
      <c r="E33" s="6" t="s">
        <v>55</v>
      </c>
      <c r="F33" s="6" t="s">
        <v>55</v>
      </c>
      <c r="G33" s="6" t="s">
        <v>55</v>
      </c>
      <c r="H33" s="6" t="s">
        <v>55</v>
      </c>
      <c r="I33" s="6" t="s">
        <v>55</v>
      </c>
      <c r="J33" s="6" t="s">
        <v>55</v>
      </c>
      <c r="K33" s="6" t="s">
        <v>55</v>
      </c>
      <c r="L33" s="6" t="s">
        <v>55</v>
      </c>
      <c r="M33" s="9">
        <f>0.045725+1.421823</f>
        <v>1.4675480000000001</v>
      </c>
    </row>
    <row r="34" spans="1:13" ht="25.5" x14ac:dyDescent="0.2">
      <c r="A34" s="17" t="s">
        <v>26</v>
      </c>
      <c r="B34" s="25" t="s">
        <v>187</v>
      </c>
      <c r="C34" s="6" t="s">
        <v>96</v>
      </c>
      <c r="D34" s="6" t="s">
        <v>55</v>
      </c>
      <c r="E34" s="6" t="s">
        <v>55</v>
      </c>
      <c r="F34" s="6" t="s">
        <v>55</v>
      </c>
      <c r="G34" s="6" t="s">
        <v>55</v>
      </c>
      <c r="H34" s="6" t="s">
        <v>55</v>
      </c>
      <c r="I34" s="6" t="s">
        <v>55</v>
      </c>
      <c r="J34" s="6" t="s">
        <v>55</v>
      </c>
      <c r="K34" s="6" t="s">
        <v>55</v>
      </c>
      <c r="L34" s="6" t="s">
        <v>55</v>
      </c>
      <c r="M34" s="9">
        <f>0.07700566+2.382961</f>
        <v>2.4599666600000001</v>
      </c>
    </row>
    <row r="35" spans="1:13" ht="25.5" x14ac:dyDescent="0.2">
      <c r="A35" s="17" t="s">
        <v>26</v>
      </c>
      <c r="B35" s="25" t="s">
        <v>188</v>
      </c>
      <c r="C35" s="6" t="s">
        <v>97</v>
      </c>
      <c r="D35" s="6" t="s">
        <v>55</v>
      </c>
      <c r="E35" s="6" t="s">
        <v>55</v>
      </c>
      <c r="F35" s="6" t="s">
        <v>55</v>
      </c>
      <c r="G35" s="6" t="s">
        <v>55</v>
      </c>
      <c r="H35" s="6" t="s">
        <v>55</v>
      </c>
      <c r="I35" s="6" t="s">
        <v>55</v>
      </c>
      <c r="J35" s="6" t="s">
        <v>55</v>
      </c>
      <c r="K35" s="6" t="s">
        <v>55</v>
      </c>
      <c r="L35" s="6" t="s">
        <v>55</v>
      </c>
      <c r="M35" s="9">
        <f>0.12863678+2.257117</f>
        <v>2.3857537799999999</v>
      </c>
    </row>
    <row r="36" spans="1:13" ht="25.5" x14ac:dyDescent="0.2">
      <c r="A36" s="17" t="s">
        <v>26</v>
      </c>
      <c r="B36" s="25" t="s">
        <v>189</v>
      </c>
      <c r="C36" s="6" t="s">
        <v>98</v>
      </c>
      <c r="D36" s="6" t="s">
        <v>55</v>
      </c>
      <c r="E36" s="6" t="s">
        <v>55</v>
      </c>
      <c r="F36" s="6" t="s">
        <v>55</v>
      </c>
      <c r="G36" s="6" t="s">
        <v>55</v>
      </c>
      <c r="H36" s="6" t="s">
        <v>55</v>
      </c>
      <c r="I36" s="6" t="s">
        <v>55</v>
      </c>
      <c r="J36" s="6" t="s">
        <v>55</v>
      </c>
      <c r="K36" s="6" t="s">
        <v>55</v>
      </c>
      <c r="L36" s="6" t="s">
        <v>55</v>
      </c>
      <c r="M36" s="9">
        <f>0.01338548+0.224404</f>
        <v>0.23778948</v>
      </c>
    </row>
    <row r="37" spans="1:13" ht="25.5" x14ac:dyDescent="0.2">
      <c r="A37" s="17" t="s">
        <v>26</v>
      </c>
      <c r="B37" s="25" t="s">
        <v>190</v>
      </c>
      <c r="C37" s="6" t="s">
        <v>99</v>
      </c>
      <c r="D37" s="6" t="s">
        <v>55</v>
      </c>
      <c r="E37" s="6" t="s">
        <v>55</v>
      </c>
      <c r="F37" s="6" t="s">
        <v>55</v>
      </c>
      <c r="G37" s="6" t="s">
        <v>55</v>
      </c>
      <c r="H37" s="6" t="s">
        <v>55</v>
      </c>
      <c r="I37" s="6" t="s">
        <v>55</v>
      </c>
      <c r="J37" s="6" t="s">
        <v>55</v>
      </c>
      <c r="K37" s="6" t="s">
        <v>55</v>
      </c>
      <c r="L37" s="6" t="s">
        <v>55</v>
      </c>
      <c r="M37" s="9">
        <f>0.02461+0.575828</f>
        <v>0.60043800000000003</v>
      </c>
    </row>
    <row r="38" spans="1:13" ht="38.25" x14ac:dyDescent="0.2">
      <c r="A38" s="17" t="s">
        <v>26</v>
      </c>
      <c r="B38" s="25" t="s">
        <v>191</v>
      </c>
      <c r="C38" s="6" t="s">
        <v>100</v>
      </c>
      <c r="D38" s="6" t="s">
        <v>55</v>
      </c>
      <c r="E38" s="6" t="s">
        <v>55</v>
      </c>
      <c r="F38" s="6" t="s">
        <v>55</v>
      </c>
      <c r="G38" s="6" t="s">
        <v>55</v>
      </c>
      <c r="H38" s="6" t="s">
        <v>55</v>
      </c>
      <c r="I38" s="6" t="s">
        <v>55</v>
      </c>
      <c r="J38" s="6" t="s">
        <v>55</v>
      </c>
      <c r="K38" s="6" t="s">
        <v>55</v>
      </c>
      <c r="L38" s="6" t="s">
        <v>55</v>
      </c>
      <c r="M38" s="9">
        <f>0.133758+2.635487</f>
        <v>2.7692449999999997</v>
      </c>
    </row>
    <row r="39" spans="1:13" x14ac:dyDescent="0.2">
      <c r="A39" s="17" t="s">
        <v>26</v>
      </c>
      <c r="B39" s="24" t="s">
        <v>109</v>
      </c>
      <c r="C39" s="6" t="s">
        <v>96</v>
      </c>
      <c r="D39" s="6" t="s">
        <v>55</v>
      </c>
      <c r="E39" s="6" t="s">
        <v>55</v>
      </c>
      <c r="F39" s="6" t="s">
        <v>55</v>
      </c>
      <c r="G39" s="6" t="s">
        <v>55</v>
      </c>
      <c r="H39" s="6" t="s">
        <v>55</v>
      </c>
      <c r="I39" s="6" t="s">
        <v>55</v>
      </c>
      <c r="J39" s="6" t="s">
        <v>55</v>
      </c>
      <c r="K39" s="6" t="s">
        <v>55</v>
      </c>
      <c r="L39" s="6" t="s">
        <v>55</v>
      </c>
      <c r="M39" s="6" t="s">
        <v>55</v>
      </c>
    </row>
    <row r="40" spans="1:13" x14ac:dyDescent="0.2">
      <c r="A40" s="17" t="s">
        <v>26</v>
      </c>
      <c r="B40" s="24" t="s">
        <v>110</v>
      </c>
      <c r="C40" s="6" t="s">
        <v>97</v>
      </c>
      <c r="D40" s="6" t="s">
        <v>55</v>
      </c>
      <c r="E40" s="6" t="s">
        <v>55</v>
      </c>
      <c r="F40" s="6" t="s">
        <v>55</v>
      </c>
      <c r="G40" s="6" t="s">
        <v>55</v>
      </c>
      <c r="H40" s="6" t="s">
        <v>55</v>
      </c>
      <c r="I40" s="6" t="s">
        <v>55</v>
      </c>
      <c r="J40" s="6" t="s">
        <v>55</v>
      </c>
      <c r="K40" s="6" t="s">
        <v>55</v>
      </c>
      <c r="L40" s="6" t="s">
        <v>55</v>
      </c>
      <c r="M40" s="6" t="s">
        <v>55</v>
      </c>
    </row>
    <row r="41" spans="1:13" x14ac:dyDescent="0.2">
      <c r="A41" s="17" t="s">
        <v>26</v>
      </c>
      <c r="B41" s="24" t="s">
        <v>111</v>
      </c>
      <c r="C41" s="6" t="s">
        <v>98</v>
      </c>
      <c r="D41" s="6" t="s">
        <v>55</v>
      </c>
      <c r="E41" s="6" t="s">
        <v>55</v>
      </c>
      <c r="F41" s="6" t="s">
        <v>55</v>
      </c>
      <c r="G41" s="6" t="s">
        <v>55</v>
      </c>
      <c r="H41" s="6" t="s">
        <v>55</v>
      </c>
      <c r="I41" s="6" t="s">
        <v>55</v>
      </c>
      <c r="J41" s="6" t="s">
        <v>55</v>
      </c>
      <c r="K41" s="6" t="s">
        <v>55</v>
      </c>
      <c r="L41" s="6" t="s">
        <v>55</v>
      </c>
      <c r="M41" s="6" t="s">
        <v>55</v>
      </c>
    </row>
    <row r="42" spans="1:13" x14ac:dyDescent="0.2">
      <c r="A42" s="17" t="s">
        <v>26</v>
      </c>
      <c r="B42" s="24" t="s">
        <v>112</v>
      </c>
      <c r="C42" s="6" t="s">
        <v>99</v>
      </c>
      <c r="D42" s="6" t="s">
        <v>55</v>
      </c>
      <c r="E42" s="6" t="s">
        <v>55</v>
      </c>
      <c r="F42" s="6" t="s">
        <v>55</v>
      </c>
      <c r="G42" s="6" t="s">
        <v>55</v>
      </c>
      <c r="H42" s="6" t="s">
        <v>55</v>
      </c>
      <c r="I42" s="6" t="s">
        <v>55</v>
      </c>
      <c r="J42" s="6" t="s">
        <v>55</v>
      </c>
      <c r="K42" s="6" t="s">
        <v>55</v>
      </c>
      <c r="L42" s="6" t="s">
        <v>55</v>
      </c>
      <c r="M42" s="6" t="s">
        <v>55</v>
      </c>
    </row>
    <row r="43" spans="1:13" x14ac:dyDescent="0.2">
      <c r="A43" s="17" t="s">
        <v>26</v>
      </c>
      <c r="B43" s="24" t="s">
        <v>113</v>
      </c>
      <c r="C43" s="6" t="s">
        <v>100</v>
      </c>
      <c r="D43" s="6" t="s">
        <v>55</v>
      </c>
      <c r="E43" s="6" t="s">
        <v>55</v>
      </c>
      <c r="F43" s="6" t="s">
        <v>55</v>
      </c>
      <c r="G43" s="6" t="s">
        <v>55</v>
      </c>
      <c r="H43" s="6" t="s">
        <v>55</v>
      </c>
      <c r="I43" s="6" t="s">
        <v>55</v>
      </c>
      <c r="J43" s="6" t="s">
        <v>55</v>
      </c>
      <c r="K43" s="6" t="s">
        <v>55</v>
      </c>
      <c r="L43" s="6" t="s">
        <v>55</v>
      </c>
      <c r="M43" s="6" t="s">
        <v>55</v>
      </c>
    </row>
    <row r="44" spans="1:13" x14ac:dyDescent="0.2">
      <c r="A44" s="17" t="s">
        <v>26</v>
      </c>
      <c r="B44" s="24" t="s">
        <v>114</v>
      </c>
      <c r="C44" s="6" t="s">
        <v>101</v>
      </c>
      <c r="D44" s="6" t="s">
        <v>55</v>
      </c>
      <c r="E44" s="6" t="s">
        <v>55</v>
      </c>
      <c r="F44" s="6" t="s">
        <v>55</v>
      </c>
      <c r="G44" s="6" t="s">
        <v>55</v>
      </c>
      <c r="H44" s="6" t="s">
        <v>55</v>
      </c>
      <c r="I44" s="6" t="s">
        <v>55</v>
      </c>
      <c r="J44" s="6" t="s">
        <v>55</v>
      </c>
      <c r="K44" s="6" t="s">
        <v>55</v>
      </c>
      <c r="L44" s="6" t="s">
        <v>55</v>
      </c>
      <c r="M44" s="6" t="s">
        <v>55</v>
      </c>
    </row>
    <row r="45" spans="1:13" x14ac:dyDescent="0.2">
      <c r="A45" s="17" t="s">
        <v>26</v>
      </c>
      <c r="B45" s="24" t="s">
        <v>115</v>
      </c>
      <c r="C45" s="6" t="s">
        <v>102</v>
      </c>
      <c r="D45" s="6" t="s">
        <v>55</v>
      </c>
      <c r="E45" s="6" t="s">
        <v>55</v>
      </c>
      <c r="F45" s="6" t="s">
        <v>55</v>
      </c>
      <c r="G45" s="6" t="s">
        <v>55</v>
      </c>
      <c r="H45" s="6" t="s">
        <v>55</v>
      </c>
      <c r="I45" s="6" t="s">
        <v>55</v>
      </c>
      <c r="J45" s="6" t="s">
        <v>55</v>
      </c>
      <c r="K45" s="6" t="s">
        <v>55</v>
      </c>
      <c r="L45" s="6" t="s">
        <v>55</v>
      </c>
      <c r="M45" s="6" t="s">
        <v>55</v>
      </c>
    </row>
    <row r="46" spans="1:13" x14ac:dyDescent="0.2">
      <c r="A46" s="17" t="s">
        <v>26</v>
      </c>
      <c r="B46" s="24" t="s">
        <v>116</v>
      </c>
      <c r="C46" s="6" t="s">
        <v>103</v>
      </c>
      <c r="D46" s="6" t="s">
        <v>55</v>
      </c>
      <c r="E46" s="6" t="s">
        <v>55</v>
      </c>
      <c r="F46" s="6" t="s">
        <v>55</v>
      </c>
      <c r="G46" s="6" t="s">
        <v>55</v>
      </c>
      <c r="H46" s="6" t="s">
        <v>55</v>
      </c>
      <c r="I46" s="6" t="s">
        <v>55</v>
      </c>
      <c r="J46" s="6" t="s">
        <v>55</v>
      </c>
      <c r="K46" s="6" t="s">
        <v>55</v>
      </c>
      <c r="L46" s="6" t="s">
        <v>55</v>
      </c>
      <c r="M46" s="6" t="s">
        <v>55</v>
      </c>
    </row>
    <row r="47" spans="1:13" ht="25.5" x14ac:dyDescent="0.2">
      <c r="A47" s="17" t="s">
        <v>26</v>
      </c>
      <c r="B47" s="26" t="s">
        <v>94</v>
      </c>
      <c r="C47" s="6" t="s">
        <v>192</v>
      </c>
      <c r="D47" s="6" t="s">
        <v>55</v>
      </c>
      <c r="E47" s="6" t="s">
        <v>55</v>
      </c>
      <c r="F47" s="6" t="s">
        <v>55</v>
      </c>
      <c r="G47" s="6" t="s">
        <v>55</v>
      </c>
      <c r="H47" s="6" t="s">
        <v>55</v>
      </c>
      <c r="I47" s="6" t="s">
        <v>55</v>
      </c>
      <c r="J47" s="6" t="s">
        <v>55</v>
      </c>
      <c r="K47" s="6" t="s">
        <v>55</v>
      </c>
      <c r="L47" s="6" t="s">
        <v>55</v>
      </c>
      <c r="M47" s="6" t="s">
        <v>55</v>
      </c>
    </row>
    <row r="48" spans="1:13" ht="25.5" x14ac:dyDescent="0.2">
      <c r="A48" s="17" t="s">
        <v>26</v>
      </c>
      <c r="B48" s="26" t="s">
        <v>95</v>
      </c>
      <c r="C48" s="6" t="s">
        <v>193</v>
      </c>
      <c r="D48" s="6" t="s">
        <v>55</v>
      </c>
      <c r="E48" s="6" t="s">
        <v>55</v>
      </c>
      <c r="F48" s="6" t="s">
        <v>55</v>
      </c>
      <c r="G48" s="6" t="s">
        <v>55</v>
      </c>
      <c r="H48" s="6" t="s">
        <v>55</v>
      </c>
      <c r="I48" s="6" t="s">
        <v>55</v>
      </c>
      <c r="J48" s="6" t="s">
        <v>55</v>
      </c>
      <c r="K48" s="6" t="s">
        <v>55</v>
      </c>
      <c r="L48" s="6" t="s">
        <v>55</v>
      </c>
      <c r="M48" s="6" t="s">
        <v>55</v>
      </c>
    </row>
    <row r="49" spans="1:13" ht="25.5" x14ac:dyDescent="0.2">
      <c r="A49" s="17" t="s">
        <v>26</v>
      </c>
      <c r="B49" s="24" t="s">
        <v>117</v>
      </c>
      <c r="C49" s="6" t="s">
        <v>104</v>
      </c>
      <c r="D49" s="6" t="s">
        <v>55</v>
      </c>
      <c r="E49" s="6" t="s">
        <v>55</v>
      </c>
      <c r="F49" s="6" t="s">
        <v>55</v>
      </c>
      <c r="G49" s="6" t="s">
        <v>55</v>
      </c>
      <c r="H49" s="6" t="s">
        <v>55</v>
      </c>
      <c r="I49" s="6" t="s">
        <v>55</v>
      </c>
      <c r="J49" s="6" t="s">
        <v>55</v>
      </c>
      <c r="K49" s="6" t="s">
        <v>55</v>
      </c>
      <c r="L49" s="6" t="s">
        <v>55</v>
      </c>
      <c r="M49" s="6" t="s">
        <v>55</v>
      </c>
    </row>
    <row r="50" spans="1:13" ht="25.5" x14ac:dyDescent="0.2">
      <c r="A50" s="17" t="s">
        <v>26</v>
      </c>
      <c r="B50" s="24" t="s">
        <v>118</v>
      </c>
      <c r="C50" s="6" t="s">
        <v>105</v>
      </c>
      <c r="D50" s="6" t="s">
        <v>55</v>
      </c>
      <c r="E50" s="6" t="s">
        <v>55</v>
      </c>
      <c r="F50" s="6" t="s">
        <v>55</v>
      </c>
      <c r="G50" s="6" t="s">
        <v>55</v>
      </c>
      <c r="H50" s="6" t="s">
        <v>55</v>
      </c>
      <c r="I50" s="6" t="s">
        <v>55</v>
      </c>
      <c r="J50" s="6" t="s">
        <v>55</v>
      </c>
      <c r="K50" s="6" t="s">
        <v>55</v>
      </c>
      <c r="L50" s="6" t="s">
        <v>55</v>
      </c>
      <c r="M50" s="6" t="s">
        <v>55</v>
      </c>
    </row>
    <row r="51" spans="1:13" ht="25.5" x14ac:dyDescent="0.2">
      <c r="A51" s="17" t="s">
        <v>26</v>
      </c>
      <c r="B51" s="24" t="s">
        <v>119</v>
      </c>
      <c r="C51" s="6" t="s">
        <v>106</v>
      </c>
      <c r="D51" s="6" t="s">
        <v>55</v>
      </c>
      <c r="E51" s="6" t="s">
        <v>55</v>
      </c>
      <c r="F51" s="6" t="s">
        <v>55</v>
      </c>
      <c r="G51" s="6" t="s">
        <v>55</v>
      </c>
      <c r="H51" s="6" t="s">
        <v>55</v>
      </c>
      <c r="I51" s="6" t="s">
        <v>55</v>
      </c>
      <c r="J51" s="6" t="s">
        <v>55</v>
      </c>
      <c r="K51" s="6" t="s">
        <v>55</v>
      </c>
      <c r="L51" s="6" t="s">
        <v>55</v>
      </c>
      <c r="M51" s="6" t="s">
        <v>55</v>
      </c>
    </row>
    <row r="52" spans="1:13" ht="25.5" x14ac:dyDescent="0.2">
      <c r="A52" s="17" t="s">
        <v>26</v>
      </c>
      <c r="B52" s="24" t="s">
        <v>120</v>
      </c>
      <c r="C52" s="6" t="s">
        <v>107</v>
      </c>
      <c r="D52" s="6" t="s">
        <v>55</v>
      </c>
      <c r="E52" s="6" t="s">
        <v>55</v>
      </c>
      <c r="F52" s="6" t="s">
        <v>55</v>
      </c>
      <c r="G52" s="6" t="s">
        <v>55</v>
      </c>
      <c r="H52" s="6" t="s">
        <v>55</v>
      </c>
      <c r="I52" s="6" t="s">
        <v>55</v>
      </c>
      <c r="J52" s="6" t="s">
        <v>55</v>
      </c>
      <c r="K52" s="6" t="s">
        <v>55</v>
      </c>
      <c r="L52" s="6" t="s">
        <v>55</v>
      </c>
      <c r="M52" s="6" t="s">
        <v>55</v>
      </c>
    </row>
    <row r="53" spans="1:13" ht="25.5" x14ac:dyDescent="0.2">
      <c r="A53" s="17" t="s">
        <v>26</v>
      </c>
      <c r="B53" s="24" t="s">
        <v>121</v>
      </c>
      <c r="C53" s="6" t="s">
        <v>108</v>
      </c>
      <c r="D53" s="6" t="s">
        <v>55</v>
      </c>
      <c r="E53" s="6" t="s">
        <v>55</v>
      </c>
      <c r="F53" s="6" t="s">
        <v>55</v>
      </c>
      <c r="G53" s="6" t="s">
        <v>55</v>
      </c>
      <c r="H53" s="6" t="s">
        <v>55</v>
      </c>
      <c r="I53" s="6" t="s">
        <v>55</v>
      </c>
      <c r="J53" s="6" t="s">
        <v>55</v>
      </c>
      <c r="K53" s="6" t="s">
        <v>55</v>
      </c>
      <c r="L53" s="6" t="s">
        <v>55</v>
      </c>
      <c r="M53" s="6" t="s">
        <v>55</v>
      </c>
    </row>
    <row r="54" spans="1:13" ht="38.25" x14ac:dyDescent="0.2">
      <c r="A54" s="22" t="s">
        <v>27</v>
      </c>
      <c r="B54" s="23" t="s">
        <v>41</v>
      </c>
      <c r="C54" s="6" t="s">
        <v>55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f>SUM(M55:M62)</f>
        <v>0.72299599999999997</v>
      </c>
    </row>
    <row r="55" spans="1:13" x14ac:dyDescent="0.2">
      <c r="A55" s="22" t="s">
        <v>27</v>
      </c>
      <c r="B55" s="27" t="s">
        <v>122</v>
      </c>
      <c r="C55" s="6" t="s">
        <v>123</v>
      </c>
      <c r="D55" s="6" t="s">
        <v>55</v>
      </c>
      <c r="E55" s="6" t="s">
        <v>55</v>
      </c>
      <c r="F55" s="6" t="s">
        <v>55</v>
      </c>
      <c r="G55" s="6" t="s">
        <v>55</v>
      </c>
      <c r="H55" s="6" t="s">
        <v>55</v>
      </c>
      <c r="I55" s="6" t="s">
        <v>55</v>
      </c>
      <c r="J55" s="6" t="s">
        <v>55</v>
      </c>
      <c r="K55" s="6" t="s">
        <v>55</v>
      </c>
      <c r="L55" s="6" t="s">
        <v>55</v>
      </c>
      <c r="M55" s="6" t="s">
        <v>55</v>
      </c>
    </row>
    <row r="56" spans="1:13" x14ac:dyDescent="0.2">
      <c r="A56" s="22" t="s">
        <v>27</v>
      </c>
      <c r="B56" s="27" t="s">
        <v>67</v>
      </c>
      <c r="C56" s="6" t="s">
        <v>68</v>
      </c>
      <c r="D56" s="6" t="s">
        <v>55</v>
      </c>
      <c r="E56" s="6" t="s">
        <v>55</v>
      </c>
      <c r="F56" s="6" t="s">
        <v>55</v>
      </c>
      <c r="G56" s="6" t="s">
        <v>55</v>
      </c>
      <c r="H56" s="6" t="s">
        <v>55</v>
      </c>
      <c r="I56" s="6" t="s">
        <v>55</v>
      </c>
      <c r="J56" s="6" t="s">
        <v>55</v>
      </c>
      <c r="K56" s="6" t="s">
        <v>55</v>
      </c>
      <c r="L56" s="6" t="s">
        <v>55</v>
      </c>
      <c r="M56" s="6" t="s">
        <v>55</v>
      </c>
    </row>
    <row r="57" spans="1:13" x14ac:dyDescent="0.2">
      <c r="A57" s="17" t="s">
        <v>27</v>
      </c>
      <c r="B57" s="26" t="s">
        <v>124</v>
      </c>
      <c r="C57" s="6" t="s">
        <v>125</v>
      </c>
      <c r="D57" s="6" t="s">
        <v>55</v>
      </c>
      <c r="E57" s="6" t="s">
        <v>55</v>
      </c>
      <c r="F57" s="6" t="s">
        <v>55</v>
      </c>
      <c r="G57" s="6" t="s">
        <v>55</v>
      </c>
      <c r="H57" s="6" t="s">
        <v>55</v>
      </c>
      <c r="I57" s="6" t="s">
        <v>55</v>
      </c>
      <c r="J57" s="6" t="s">
        <v>55</v>
      </c>
      <c r="K57" s="6" t="s">
        <v>55</v>
      </c>
      <c r="L57" s="6" t="s">
        <v>55</v>
      </c>
      <c r="M57" s="6" t="s">
        <v>55</v>
      </c>
    </row>
    <row r="58" spans="1:13" x14ac:dyDescent="0.2">
      <c r="A58" s="22" t="s">
        <v>27</v>
      </c>
      <c r="B58" s="27" t="s">
        <v>69</v>
      </c>
      <c r="C58" s="6" t="s">
        <v>70</v>
      </c>
      <c r="D58" s="6" t="s">
        <v>55</v>
      </c>
      <c r="E58" s="6" t="s">
        <v>55</v>
      </c>
      <c r="F58" s="6" t="s">
        <v>55</v>
      </c>
      <c r="G58" s="6" t="s">
        <v>55</v>
      </c>
      <c r="H58" s="6" t="s">
        <v>55</v>
      </c>
      <c r="I58" s="6" t="s">
        <v>55</v>
      </c>
      <c r="J58" s="6" t="s">
        <v>55</v>
      </c>
      <c r="K58" s="6" t="s">
        <v>55</v>
      </c>
      <c r="L58" s="6" t="s">
        <v>55</v>
      </c>
      <c r="M58" s="6" t="s">
        <v>55</v>
      </c>
    </row>
    <row r="59" spans="1:13" x14ac:dyDescent="0.2">
      <c r="A59" s="22" t="s">
        <v>27</v>
      </c>
      <c r="B59" s="27" t="s">
        <v>71</v>
      </c>
      <c r="C59" s="6" t="s">
        <v>72</v>
      </c>
      <c r="D59" s="6" t="s">
        <v>55</v>
      </c>
      <c r="E59" s="6" t="s">
        <v>55</v>
      </c>
      <c r="F59" s="6" t="s">
        <v>55</v>
      </c>
      <c r="G59" s="6" t="s">
        <v>55</v>
      </c>
      <c r="H59" s="6" t="s">
        <v>55</v>
      </c>
      <c r="I59" s="6" t="s">
        <v>55</v>
      </c>
      <c r="J59" s="6" t="s">
        <v>55</v>
      </c>
      <c r="K59" s="6" t="s">
        <v>55</v>
      </c>
      <c r="L59" s="6" t="s">
        <v>55</v>
      </c>
      <c r="M59" s="6" t="s">
        <v>55</v>
      </c>
    </row>
    <row r="60" spans="1:13" x14ac:dyDescent="0.2">
      <c r="A60" s="22" t="s">
        <v>27</v>
      </c>
      <c r="B60" s="27" t="s">
        <v>65</v>
      </c>
      <c r="C60" s="6" t="s">
        <v>56</v>
      </c>
      <c r="D60" s="6" t="s">
        <v>55</v>
      </c>
      <c r="E60" s="6" t="s">
        <v>55</v>
      </c>
      <c r="F60" s="6" t="s">
        <v>55</v>
      </c>
      <c r="G60" s="6" t="s">
        <v>55</v>
      </c>
      <c r="H60" s="6" t="s">
        <v>55</v>
      </c>
      <c r="I60" s="6" t="s">
        <v>55</v>
      </c>
      <c r="J60" s="6" t="s">
        <v>55</v>
      </c>
      <c r="K60" s="6" t="s">
        <v>55</v>
      </c>
      <c r="L60" s="6" t="s">
        <v>55</v>
      </c>
      <c r="M60" s="6" t="s">
        <v>55</v>
      </c>
    </row>
    <row r="61" spans="1:13" x14ac:dyDescent="0.2">
      <c r="A61" s="22" t="s">
        <v>27</v>
      </c>
      <c r="B61" s="26" t="s">
        <v>161</v>
      </c>
      <c r="C61" s="6" t="s">
        <v>160</v>
      </c>
      <c r="D61" s="6" t="s">
        <v>55</v>
      </c>
      <c r="E61" s="6" t="s">
        <v>55</v>
      </c>
      <c r="F61" s="6" t="s">
        <v>55</v>
      </c>
      <c r="G61" s="6" t="s">
        <v>55</v>
      </c>
      <c r="H61" s="6" t="s">
        <v>55</v>
      </c>
      <c r="I61" s="6" t="s">
        <v>55</v>
      </c>
      <c r="J61" s="6" t="s">
        <v>55</v>
      </c>
      <c r="K61" s="6" t="s">
        <v>55</v>
      </c>
      <c r="L61" s="6" t="s">
        <v>55</v>
      </c>
      <c r="M61" s="9">
        <v>0.53099600000000002</v>
      </c>
    </row>
    <row r="62" spans="1:13" x14ac:dyDescent="0.2">
      <c r="A62" s="22" t="s">
        <v>27</v>
      </c>
      <c r="B62" s="26" t="s">
        <v>194</v>
      </c>
      <c r="C62" s="6" t="s">
        <v>195</v>
      </c>
      <c r="D62" s="6" t="s">
        <v>55</v>
      </c>
      <c r="E62" s="6" t="s">
        <v>55</v>
      </c>
      <c r="F62" s="6" t="s">
        <v>55</v>
      </c>
      <c r="G62" s="6" t="s">
        <v>55</v>
      </c>
      <c r="H62" s="6" t="s">
        <v>55</v>
      </c>
      <c r="I62" s="6" t="s">
        <v>55</v>
      </c>
      <c r="J62" s="6" t="s">
        <v>55</v>
      </c>
      <c r="K62" s="6" t="s">
        <v>55</v>
      </c>
      <c r="L62" s="6" t="s">
        <v>55</v>
      </c>
      <c r="M62" s="7">
        <v>0.192</v>
      </c>
    </row>
    <row r="63" spans="1:13" ht="25.5" x14ac:dyDescent="0.2">
      <c r="A63" s="22" t="s">
        <v>43</v>
      </c>
      <c r="B63" s="23" t="s">
        <v>28</v>
      </c>
      <c r="C63" s="6" t="s">
        <v>55</v>
      </c>
      <c r="D63" s="9">
        <f t="shared" ref="D63:M63" si="11">D64+D85</f>
        <v>0</v>
      </c>
      <c r="E63" s="9">
        <f t="shared" si="11"/>
        <v>0</v>
      </c>
      <c r="F63" s="9">
        <f t="shared" si="11"/>
        <v>0</v>
      </c>
      <c r="G63" s="9">
        <f t="shared" si="11"/>
        <v>0</v>
      </c>
      <c r="H63" s="9">
        <f t="shared" si="11"/>
        <v>0</v>
      </c>
      <c r="I63" s="9">
        <f t="shared" si="11"/>
        <v>0</v>
      </c>
      <c r="J63" s="9">
        <f t="shared" si="11"/>
        <v>6.1620000000000008</v>
      </c>
      <c r="K63" s="9">
        <f t="shared" si="11"/>
        <v>31.393999999999998</v>
      </c>
      <c r="L63" s="9">
        <f t="shared" si="11"/>
        <v>0</v>
      </c>
      <c r="M63" s="9">
        <f t="shared" si="11"/>
        <v>41.899819540000003</v>
      </c>
    </row>
    <row r="64" spans="1:13" x14ac:dyDescent="0.2">
      <c r="A64" s="22" t="s">
        <v>29</v>
      </c>
      <c r="B64" s="23" t="s">
        <v>30</v>
      </c>
      <c r="C64" s="6" t="s">
        <v>55</v>
      </c>
      <c r="D64" s="9">
        <f t="shared" ref="D64:M64" si="12">SUM(D65:D84)</f>
        <v>0</v>
      </c>
      <c r="E64" s="9">
        <f t="shared" si="12"/>
        <v>0</v>
      </c>
      <c r="F64" s="9">
        <f t="shared" si="12"/>
        <v>0</v>
      </c>
      <c r="G64" s="9">
        <f t="shared" si="12"/>
        <v>0</v>
      </c>
      <c r="H64" s="9">
        <f t="shared" si="12"/>
        <v>0</v>
      </c>
      <c r="I64" s="9">
        <f t="shared" si="12"/>
        <v>0</v>
      </c>
      <c r="J64" s="9">
        <f t="shared" si="12"/>
        <v>1.8610000000000002</v>
      </c>
      <c r="K64" s="9">
        <f t="shared" si="12"/>
        <v>4.1120000000000001</v>
      </c>
      <c r="L64" s="9">
        <f t="shared" si="12"/>
        <v>0</v>
      </c>
      <c r="M64" s="9">
        <f t="shared" si="12"/>
        <v>21.257000000000001</v>
      </c>
    </row>
    <row r="65" spans="1:13" ht="25.5" x14ac:dyDescent="0.2">
      <c r="A65" s="17" t="s">
        <v>29</v>
      </c>
      <c r="B65" s="28" t="s">
        <v>137</v>
      </c>
      <c r="C65" s="6" t="s">
        <v>126</v>
      </c>
      <c r="D65" s="6" t="s">
        <v>55</v>
      </c>
      <c r="E65" s="6" t="s">
        <v>55</v>
      </c>
      <c r="F65" s="6" t="s">
        <v>55</v>
      </c>
      <c r="G65" s="6" t="s">
        <v>55</v>
      </c>
      <c r="H65" s="6" t="s">
        <v>55</v>
      </c>
      <c r="I65" s="6" t="s">
        <v>55</v>
      </c>
      <c r="J65" s="6" t="s">
        <v>55</v>
      </c>
      <c r="K65" s="29">
        <v>0.39</v>
      </c>
      <c r="L65" s="6" t="s">
        <v>55</v>
      </c>
      <c r="M65" s="9">
        <v>2.001935</v>
      </c>
    </row>
    <row r="66" spans="1:13" ht="25.5" x14ac:dyDescent="0.2">
      <c r="A66" s="17" t="s">
        <v>29</v>
      </c>
      <c r="B66" s="28" t="s">
        <v>138</v>
      </c>
      <c r="C66" s="6" t="s">
        <v>127</v>
      </c>
      <c r="D66" s="6" t="s">
        <v>55</v>
      </c>
      <c r="E66" s="6" t="s">
        <v>55</v>
      </c>
      <c r="F66" s="6" t="s">
        <v>55</v>
      </c>
      <c r="G66" s="6" t="s">
        <v>55</v>
      </c>
      <c r="H66" s="6" t="s">
        <v>55</v>
      </c>
      <c r="I66" s="6" t="s">
        <v>55</v>
      </c>
      <c r="J66" s="29">
        <v>0.34100000000000003</v>
      </c>
      <c r="K66" s="6" t="s">
        <v>55</v>
      </c>
      <c r="L66" s="6" t="s">
        <v>55</v>
      </c>
      <c r="M66" s="9">
        <v>1.2715810000000001</v>
      </c>
    </row>
    <row r="67" spans="1:13" x14ac:dyDescent="0.2">
      <c r="A67" s="17" t="s">
        <v>29</v>
      </c>
      <c r="B67" s="26" t="s">
        <v>196</v>
      </c>
      <c r="C67" s="6" t="s">
        <v>128</v>
      </c>
      <c r="D67" s="6" t="s">
        <v>55</v>
      </c>
      <c r="E67" s="6" t="s">
        <v>55</v>
      </c>
      <c r="F67" s="6" t="s">
        <v>55</v>
      </c>
      <c r="G67" s="6" t="s">
        <v>55</v>
      </c>
      <c r="H67" s="6" t="s">
        <v>55</v>
      </c>
      <c r="I67" s="6" t="s">
        <v>55</v>
      </c>
      <c r="J67" s="29">
        <v>0.29899999999999999</v>
      </c>
      <c r="K67" s="6" t="s">
        <v>55</v>
      </c>
      <c r="L67" s="6" t="s">
        <v>55</v>
      </c>
      <c r="M67" s="9">
        <v>1.0814060000000001</v>
      </c>
    </row>
    <row r="68" spans="1:13" x14ac:dyDescent="0.2">
      <c r="A68" s="17" t="s">
        <v>29</v>
      </c>
      <c r="B68" s="28" t="s">
        <v>144</v>
      </c>
      <c r="C68" s="6" t="s">
        <v>129</v>
      </c>
      <c r="D68" s="6" t="s">
        <v>55</v>
      </c>
      <c r="E68" s="6" t="s">
        <v>55</v>
      </c>
      <c r="F68" s="6" t="s">
        <v>55</v>
      </c>
      <c r="G68" s="6" t="s">
        <v>55</v>
      </c>
      <c r="H68" s="6" t="s">
        <v>55</v>
      </c>
      <c r="I68" s="6" t="s">
        <v>55</v>
      </c>
      <c r="J68" s="6" t="s">
        <v>55</v>
      </c>
      <c r="K68" s="29">
        <v>0.186</v>
      </c>
      <c r="L68" s="6" t="s">
        <v>55</v>
      </c>
      <c r="M68" s="9">
        <v>0.95126900000000003</v>
      </c>
    </row>
    <row r="69" spans="1:13" x14ac:dyDescent="0.2">
      <c r="A69" s="17" t="s">
        <v>29</v>
      </c>
      <c r="B69" s="26" t="s">
        <v>197</v>
      </c>
      <c r="C69" s="6" t="s">
        <v>198</v>
      </c>
      <c r="D69" s="6" t="s">
        <v>55</v>
      </c>
      <c r="E69" s="6" t="s">
        <v>55</v>
      </c>
      <c r="F69" s="6" t="s">
        <v>55</v>
      </c>
      <c r="G69" s="6" t="s">
        <v>55</v>
      </c>
      <c r="H69" s="6" t="s">
        <v>55</v>
      </c>
      <c r="I69" s="6" t="s">
        <v>55</v>
      </c>
      <c r="J69" s="29">
        <v>6.7000000000000004E-2</v>
      </c>
      <c r="K69" s="6" t="s">
        <v>55</v>
      </c>
      <c r="L69" s="6" t="s">
        <v>55</v>
      </c>
      <c r="M69" s="9">
        <v>0.320606</v>
      </c>
    </row>
    <row r="70" spans="1:13" x14ac:dyDescent="0.2">
      <c r="A70" s="17" t="s">
        <v>29</v>
      </c>
      <c r="B70" s="27" t="s">
        <v>199</v>
      </c>
      <c r="C70" s="6" t="s">
        <v>200</v>
      </c>
      <c r="D70" s="6" t="s">
        <v>55</v>
      </c>
      <c r="E70" s="6" t="s">
        <v>55</v>
      </c>
      <c r="F70" s="6" t="s">
        <v>55</v>
      </c>
      <c r="G70" s="6" t="s">
        <v>55</v>
      </c>
      <c r="H70" s="6" t="s">
        <v>55</v>
      </c>
      <c r="I70" s="6" t="s">
        <v>55</v>
      </c>
      <c r="J70" s="6" t="s">
        <v>55</v>
      </c>
      <c r="K70" s="30">
        <v>0.35599999999999998</v>
      </c>
      <c r="L70" s="6" t="s">
        <v>55</v>
      </c>
      <c r="M70" s="9">
        <v>1.412506</v>
      </c>
    </row>
    <row r="71" spans="1:13" ht="25.5" x14ac:dyDescent="0.2">
      <c r="A71" s="17" t="s">
        <v>29</v>
      </c>
      <c r="B71" s="26" t="s">
        <v>148</v>
      </c>
      <c r="C71" s="6" t="s">
        <v>201</v>
      </c>
      <c r="D71" s="6" t="s">
        <v>55</v>
      </c>
      <c r="E71" s="6" t="s">
        <v>55</v>
      </c>
      <c r="F71" s="6" t="s">
        <v>55</v>
      </c>
      <c r="G71" s="6" t="s">
        <v>55</v>
      </c>
      <c r="H71" s="6" t="s">
        <v>55</v>
      </c>
      <c r="I71" s="6" t="s">
        <v>55</v>
      </c>
      <c r="J71" s="6" t="s">
        <v>55</v>
      </c>
      <c r="K71" s="30">
        <v>2.4</v>
      </c>
      <c r="L71" s="6" t="s">
        <v>55</v>
      </c>
      <c r="M71" s="9">
        <v>8.8895999999999997</v>
      </c>
    </row>
    <row r="72" spans="1:13" ht="25.5" x14ac:dyDescent="0.2">
      <c r="A72" s="17" t="s">
        <v>29</v>
      </c>
      <c r="B72" s="28" t="s">
        <v>139</v>
      </c>
      <c r="C72" s="6" t="s">
        <v>130</v>
      </c>
      <c r="D72" s="6" t="s">
        <v>55</v>
      </c>
      <c r="E72" s="6" t="s">
        <v>55</v>
      </c>
      <c r="F72" s="6" t="s">
        <v>55</v>
      </c>
      <c r="G72" s="6" t="s">
        <v>55</v>
      </c>
      <c r="H72" s="6" t="s">
        <v>55</v>
      </c>
      <c r="I72" s="6" t="s">
        <v>55</v>
      </c>
      <c r="J72" s="6" t="s">
        <v>55</v>
      </c>
      <c r="K72" s="6" t="s">
        <v>55</v>
      </c>
      <c r="L72" s="6" t="s">
        <v>55</v>
      </c>
      <c r="M72" s="9">
        <v>9.7945999999999991E-2</v>
      </c>
    </row>
    <row r="73" spans="1:13" ht="51" x14ac:dyDescent="0.2">
      <c r="A73" s="17" t="s">
        <v>29</v>
      </c>
      <c r="B73" s="28" t="s">
        <v>140</v>
      </c>
      <c r="C73" s="6" t="s">
        <v>131</v>
      </c>
      <c r="D73" s="6" t="s">
        <v>55</v>
      </c>
      <c r="E73" s="6" t="s">
        <v>55</v>
      </c>
      <c r="F73" s="6" t="s">
        <v>55</v>
      </c>
      <c r="G73" s="6" t="s">
        <v>55</v>
      </c>
      <c r="H73" s="6" t="s">
        <v>55</v>
      </c>
      <c r="I73" s="6" t="s">
        <v>55</v>
      </c>
      <c r="J73" s="6" t="s">
        <v>55</v>
      </c>
      <c r="K73" s="6" t="s">
        <v>55</v>
      </c>
      <c r="L73" s="6" t="s">
        <v>55</v>
      </c>
      <c r="M73" s="9">
        <v>0.228715</v>
      </c>
    </row>
    <row r="74" spans="1:13" ht="25.5" x14ac:dyDescent="0.2">
      <c r="A74" s="17" t="s">
        <v>29</v>
      </c>
      <c r="B74" s="28" t="s">
        <v>141</v>
      </c>
      <c r="C74" s="6" t="s">
        <v>132</v>
      </c>
      <c r="D74" s="6" t="s">
        <v>55</v>
      </c>
      <c r="E74" s="6" t="s">
        <v>55</v>
      </c>
      <c r="F74" s="6" t="s">
        <v>55</v>
      </c>
      <c r="G74" s="6" t="s">
        <v>55</v>
      </c>
      <c r="H74" s="6" t="s">
        <v>55</v>
      </c>
      <c r="I74" s="6" t="s">
        <v>55</v>
      </c>
      <c r="J74" s="6" t="s">
        <v>55</v>
      </c>
      <c r="K74" s="6" t="s">
        <v>55</v>
      </c>
      <c r="L74" s="6" t="s">
        <v>55</v>
      </c>
      <c r="M74" s="9">
        <v>0.16215700000000002</v>
      </c>
    </row>
    <row r="75" spans="1:13" ht="25.5" x14ac:dyDescent="0.2">
      <c r="A75" s="17" t="s">
        <v>29</v>
      </c>
      <c r="B75" s="28" t="s">
        <v>142</v>
      </c>
      <c r="C75" s="6" t="s">
        <v>133</v>
      </c>
      <c r="D75" s="6" t="s">
        <v>55</v>
      </c>
      <c r="E75" s="6" t="s">
        <v>55</v>
      </c>
      <c r="F75" s="6" t="s">
        <v>55</v>
      </c>
      <c r="G75" s="6" t="s">
        <v>55</v>
      </c>
      <c r="H75" s="6" t="s">
        <v>55</v>
      </c>
      <c r="I75" s="6" t="s">
        <v>55</v>
      </c>
      <c r="J75" s="6" t="s">
        <v>55</v>
      </c>
      <c r="K75" s="6" t="s">
        <v>55</v>
      </c>
      <c r="L75" s="6" t="s">
        <v>55</v>
      </c>
      <c r="M75" s="9">
        <v>0.17303499999999999</v>
      </c>
    </row>
    <row r="76" spans="1:13" ht="25.5" x14ac:dyDescent="0.2">
      <c r="A76" s="17" t="s">
        <v>29</v>
      </c>
      <c r="B76" s="31" t="s">
        <v>202</v>
      </c>
      <c r="C76" s="6" t="s">
        <v>203</v>
      </c>
      <c r="D76" s="6" t="s">
        <v>55</v>
      </c>
      <c r="E76" s="6" t="s">
        <v>55</v>
      </c>
      <c r="F76" s="6" t="s">
        <v>55</v>
      </c>
      <c r="G76" s="6" t="s">
        <v>55</v>
      </c>
      <c r="H76" s="6" t="s">
        <v>55</v>
      </c>
      <c r="I76" s="6" t="s">
        <v>55</v>
      </c>
      <c r="J76" s="29">
        <v>7.2999999999999995E-2</v>
      </c>
      <c r="K76" s="6" t="s">
        <v>55</v>
      </c>
      <c r="L76" s="6" t="s">
        <v>55</v>
      </c>
      <c r="M76" s="9">
        <f>0.077801+0.496539</f>
        <v>0.57433999999999996</v>
      </c>
    </row>
    <row r="77" spans="1:13" ht="25.5" x14ac:dyDescent="0.2">
      <c r="A77" s="17" t="s">
        <v>29</v>
      </c>
      <c r="B77" s="31" t="s">
        <v>204</v>
      </c>
      <c r="C77" s="6" t="s">
        <v>205</v>
      </c>
      <c r="D77" s="6" t="s">
        <v>55</v>
      </c>
      <c r="E77" s="6" t="s">
        <v>55</v>
      </c>
      <c r="F77" s="6" t="s">
        <v>55</v>
      </c>
      <c r="G77" s="6" t="s">
        <v>55</v>
      </c>
      <c r="H77" s="6" t="s">
        <v>55</v>
      </c>
      <c r="I77" s="6" t="s">
        <v>55</v>
      </c>
      <c r="J77" s="29">
        <v>0.63</v>
      </c>
      <c r="K77" s="6" t="s">
        <v>55</v>
      </c>
      <c r="L77" s="6" t="s">
        <v>55</v>
      </c>
      <c r="M77" s="9">
        <f>0.210833+1.467416</f>
        <v>1.6782490000000001</v>
      </c>
    </row>
    <row r="78" spans="1:13" ht="25.5" x14ac:dyDescent="0.2">
      <c r="A78" s="17" t="s">
        <v>29</v>
      </c>
      <c r="B78" s="31" t="s">
        <v>206</v>
      </c>
      <c r="C78" s="6" t="s">
        <v>207</v>
      </c>
      <c r="D78" s="6" t="s">
        <v>55</v>
      </c>
      <c r="E78" s="6" t="s">
        <v>55</v>
      </c>
      <c r="F78" s="6" t="s">
        <v>55</v>
      </c>
      <c r="G78" s="6" t="s">
        <v>55</v>
      </c>
      <c r="H78" s="6" t="s">
        <v>55</v>
      </c>
      <c r="I78" s="6" t="s">
        <v>55</v>
      </c>
      <c r="J78" s="30">
        <v>0.45100000000000001</v>
      </c>
      <c r="K78" s="6" t="s">
        <v>55</v>
      </c>
      <c r="L78" s="6" t="s">
        <v>55</v>
      </c>
      <c r="M78" s="9">
        <f>0.24916+1.351113</f>
        <v>1.6002730000000001</v>
      </c>
    </row>
    <row r="79" spans="1:13" ht="25.5" x14ac:dyDescent="0.2">
      <c r="A79" s="17" t="s">
        <v>29</v>
      </c>
      <c r="B79" s="31" t="s">
        <v>208</v>
      </c>
      <c r="C79" s="6" t="s">
        <v>209</v>
      </c>
      <c r="D79" s="6" t="s">
        <v>55</v>
      </c>
      <c r="E79" s="6" t="s">
        <v>55</v>
      </c>
      <c r="F79" s="6" t="s">
        <v>55</v>
      </c>
      <c r="G79" s="6" t="s">
        <v>55</v>
      </c>
      <c r="H79" s="6" t="s">
        <v>55</v>
      </c>
      <c r="I79" s="6" t="s">
        <v>55</v>
      </c>
      <c r="J79" s="6" t="s">
        <v>55</v>
      </c>
      <c r="K79" s="6" t="s">
        <v>55</v>
      </c>
      <c r="L79" s="6" t="s">
        <v>55</v>
      </c>
      <c r="M79" s="9">
        <v>0.137405</v>
      </c>
    </row>
    <row r="80" spans="1:13" x14ac:dyDescent="0.2">
      <c r="A80" s="17" t="s">
        <v>29</v>
      </c>
      <c r="B80" s="31" t="s">
        <v>210</v>
      </c>
      <c r="C80" s="6" t="s">
        <v>211</v>
      </c>
      <c r="D80" s="6" t="s">
        <v>55</v>
      </c>
      <c r="E80" s="6" t="s">
        <v>55</v>
      </c>
      <c r="F80" s="6" t="s">
        <v>55</v>
      </c>
      <c r="G80" s="6" t="s">
        <v>55</v>
      </c>
      <c r="H80" s="6" t="s">
        <v>55</v>
      </c>
      <c r="I80" s="6" t="s">
        <v>55</v>
      </c>
      <c r="J80" s="6" t="s">
        <v>55</v>
      </c>
      <c r="K80" s="6" t="s">
        <v>55</v>
      </c>
      <c r="L80" s="6" t="s">
        <v>55</v>
      </c>
      <c r="M80" s="9">
        <v>0.35413299999999998</v>
      </c>
    </row>
    <row r="81" spans="1:13" ht="25.5" x14ac:dyDescent="0.2">
      <c r="A81" s="17" t="s">
        <v>29</v>
      </c>
      <c r="B81" s="28" t="s">
        <v>147</v>
      </c>
      <c r="C81" s="6" t="s">
        <v>136</v>
      </c>
      <c r="D81" s="6" t="s">
        <v>55</v>
      </c>
      <c r="E81" s="6" t="s">
        <v>55</v>
      </c>
      <c r="F81" s="6" t="s">
        <v>55</v>
      </c>
      <c r="G81" s="6" t="s">
        <v>55</v>
      </c>
      <c r="H81" s="6" t="s">
        <v>55</v>
      </c>
      <c r="I81" s="6" t="s">
        <v>55</v>
      </c>
      <c r="J81" s="6" t="s">
        <v>55</v>
      </c>
      <c r="K81" s="30">
        <v>0.5</v>
      </c>
      <c r="L81" s="6" t="s">
        <v>55</v>
      </c>
      <c r="M81" s="9">
        <v>0.19548699999999999</v>
      </c>
    </row>
    <row r="82" spans="1:13" ht="25.5" x14ac:dyDescent="0.2">
      <c r="A82" s="17" t="s">
        <v>29</v>
      </c>
      <c r="B82" s="28" t="s">
        <v>143</v>
      </c>
      <c r="C82" s="6" t="s">
        <v>134</v>
      </c>
      <c r="D82" s="6" t="s">
        <v>55</v>
      </c>
      <c r="E82" s="6" t="s">
        <v>55</v>
      </c>
      <c r="F82" s="6" t="s">
        <v>55</v>
      </c>
      <c r="G82" s="6" t="s">
        <v>55</v>
      </c>
      <c r="H82" s="6" t="s">
        <v>55</v>
      </c>
      <c r="I82" s="6" t="s">
        <v>55</v>
      </c>
      <c r="J82" s="6" t="s">
        <v>55</v>
      </c>
      <c r="K82" s="29">
        <v>0.28000000000000003</v>
      </c>
      <c r="L82" s="6" t="s">
        <v>55</v>
      </c>
      <c r="M82" s="9">
        <v>0.126357</v>
      </c>
    </row>
    <row r="83" spans="1:13" x14ac:dyDescent="0.2">
      <c r="A83" s="17" t="s">
        <v>29</v>
      </c>
      <c r="B83" s="28" t="s">
        <v>146</v>
      </c>
      <c r="C83" s="6" t="s">
        <v>135</v>
      </c>
      <c r="D83" s="6" t="s">
        <v>55</v>
      </c>
      <c r="E83" s="6" t="s">
        <v>55</v>
      </c>
      <c r="F83" s="6" t="s">
        <v>55</v>
      </c>
      <c r="G83" s="6" t="s">
        <v>55</v>
      </c>
      <c r="H83" s="6" t="s">
        <v>55</v>
      </c>
      <c r="I83" s="6" t="s">
        <v>55</v>
      </c>
      <c r="J83" s="6" t="s">
        <v>55</v>
      </c>
      <c r="K83" s="6" t="s">
        <v>55</v>
      </c>
      <c r="L83" s="6" t="s">
        <v>55</v>
      </c>
      <c r="M83" s="9">
        <v>0</v>
      </c>
    </row>
    <row r="84" spans="1:13" x14ac:dyDescent="0.2">
      <c r="A84" s="17" t="s">
        <v>29</v>
      </c>
      <c r="B84" s="26" t="s">
        <v>145</v>
      </c>
      <c r="C84" s="6" t="s">
        <v>212</v>
      </c>
      <c r="D84" s="6" t="s">
        <v>55</v>
      </c>
      <c r="E84" s="6" t="s">
        <v>55</v>
      </c>
      <c r="F84" s="6" t="s">
        <v>55</v>
      </c>
      <c r="G84" s="6" t="s">
        <v>55</v>
      </c>
      <c r="H84" s="6" t="s">
        <v>55</v>
      </c>
      <c r="I84" s="6" t="s">
        <v>55</v>
      </c>
      <c r="J84" s="6" t="s">
        <v>55</v>
      </c>
      <c r="K84" s="6" t="s">
        <v>55</v>
      </c>
      <c r="L84" s="6" t="s">
        <v>55</v>
      </c>
      <c r="M84" s="9">
        <v>0</v>
      </c>
    </row>
    <row r="85" spans="1:13" ht="25.5" x14ac:dyDescent="0.2">
      <c r="A85" s="22" t="s">
        <v>31</v>
      </c>
      <c r="B85" s="23" t="s">
        <v>32</v>
      </c>
      <c r="C85" s="6" t="s">
        <v>55</v>
      </c>
      <c r="D85" s="9">
        <f t="shared" ref="D85:L85" si="13">SUM(D86:D96)</f>
        <v>0</v>
      </c>
      <c r="E85" s="9">
        <f t="shared" si="13"/>
        <v>0</v>
      </c>
      <c r="F85" s="9">
        <f t="shared" si="13"/>
        <v>0</v>
      </c>
      <c r="G85" s="9">
        <f t="shared" si="13"/>
        <v>0</v>
      </c>
      <c r="H85" s="9">
        <f t="shared" si="13"/>
        <v>0</v>
      </c>
      <c r="I85" s="9">
        <f t="shared" si="13"/>
        <v>0</v>
      </c>
      <c r="J85" s="9">
        <f t="shared" si="13"/>
        <v>4.3010000000000002</v>
      </c>
      <c r="K85" s="9">
        <f t="shared" si="13"/>
        <v>27.282</v>
      </c>
      <c r="L85" s="9">
        <f t="shared" si="13"/>
        <v>0</v>
      </c>
      <c r="M85" s="9">
        <f t="shared" ref="M85" si="14">SUM(M86:M96)</f>
        <v>20.642819540000001</v>
      </c>
    </row>
    <row r="86" spans="1:13" x14ac:dyDescent="0.2">
      <c r="A86" s="17" t="s">
        <v>31</v>
      </c>
      <c r="B86" s="26" t="s">
        <v>149</v>
      </c>
      <c r="C86" s="6" t="s">
        <v>150</v>
      </c>
      <c r="D86" s="6" t="s">
        <v>55</v>
      </c>
      <c r="E86" s="6" t="s">
        <v>55</v>
      </c>
      <c r="F86" s="9" t="s">
        <v>55</v>
      </c>
      <c r="G86" s="6" t="s">
        <v>55</v>
      </c>
      <c r="H86" s="6" t="s">
        <v>55</v>
      </c>
      <c r="I86" s="6" t="s">
        <v>55</v>
      </c>
      <c r="J86" s="6" t="s">
        <v>55</v>
      </c>
      <c r="K86" s="9">
        <v>27.282</v>
      </c>
      <c r="L86" s="6" t="s">
        <v>55</v>
      </c>
      <c r="M86" s="9">
        <v>9.2808170000000008</v>
      </c>
    </row>
    <row r="87" spans="1:13" x14ac:dyDescent="0.2">
      <c r="A87" s="17" t="s">
        <v>31</v>
      </c>
      <c r="B87" s="26" t="s">
        <v>151</v>
      </c>
      <c r="C87" s="6" t="s">
        <v>152</v>
      </c>
      <c r="D87" s="6" t="s">
        <v>55</v>
      </c>
      <c r="E87" s="6" t="s">
        <v>55</v>
      </c>
      <c r="F87" s="9" t="s">
        <v>55</v>
      </c>
      <c r="G87" s="6" t="s">
        <v>55</v>
      </c>
      <c r="H87" s="6" t="s">
        <v>55</v>
      </c>
      <c r="I87" s="6" t="s">
        <v>55</v>
      </c>
      <c r="J87" s="9">
        <v>1.643</v>
      </c>
      <c r="K87" s="6" t="s">
        <v>55</v>
      </c>
      <c r="L87" s="6" t="s">
        <v>55</v>
      </c>
      <c r="M87" s="9">
        <v>2.9563030000000001</v>
      </c>
    </row>
    <row r="88" spans="1:13" x14ac:dyDescent="0.2">
      <c r="A88" s="17" t="s">
        <v>31</v>
      </c>
      <c r="B88" s="26" t="s">
        <v>75</v>
      </c>
      <c r="C88" s="6" t="s">
        <v>76</v>
      </c>
      <c r="D88" s="6" t="s">
        <v>55</v>
      </c>
      <c r="E88" s="6" t="s">
        <v>55</v>
      </c>
      <c r="F88" s="9" t="s">
        <v>55</v>
      </c>
      <c r="G88" s="6" t="s">
        <v>55</v>
      </c>
      <c r="H88" s="6" t="s">
        <v>55</v>
      </c>
      <c r="I88" s="6" t="s">
        <v>55</v>
      </c>
      <c r="J88" s="9">
        <v>1.077</v>
      </c>
      <c r="K88" s="6" t="s">
        <v>55</v>
      </c>
      <c r="L88" s="6" t="s">
        <v>55</v>
      </c>
      <c r="M88" s="9">
        <v>2.4905110000000001</v>
      </c>
    </row>
    <row r="89" spans="1:13" x14ac:dyDescent="0.2">
      <c r="A89" s="17" t="s">
        <v>31</v>
      </c>
      <c r="B89" s="26" t="s">
        <v>77</v>
      </c>
      <c r="C89" s="6" t="s">
        <v>78</v>
      </c>
      <c r="D89" s="6" t="s">
        <v>55</v>
      </c>
      <c r="E89" s="6" t="s">
        <v>55</v>
      </c>
      <c r="F89" s="9" t="s">
        <v>55</v>
      </c>
      <c r="G89" s="6" t="s">
        <v>55</v>
      </c>
      <c r="H89" s="6" t="s">
        <v>55</v>
      </c>
      <c r="I89" s="6" t="s">
        <v>55</v>
      </c>
      <c r="J89" s="9">
        <v>0.91500000000000004</v>
      </c>
      <c r="K89" s="6" t="s">
        <v>55</v>
      </c>
      <c r="L89" s="6" t="s">
        <v>55</v>
      </c>
      <c r="M89" s="9">
        <v>1.620649</v>
      </c>
    </row>
    <row r="90" spans="1:13" x14ac:dyDescent="0.2">
      <c r="A90" s="17" t="s">
        <v>31</v>
      </c>
      <c r="B90" s="26" t="s">
        <v>73</v>
      </c>
      <c r="C90" s="6" t="s">
        <v>74</v>
      </c>
      <c r="D90" s="6" t="s">
        <v>55</v>
      </c>
      <c r="E90" s="6" t="s">
        <v>55</v>
      </c>
      <c r="F90" s="9" t="s">
        <v>55</v>
      </c>
      <c r="G90" s="6" t="s">
        <v>55</v>
      </c>
      <c r="H90" s="6" t="s">
        <v>55</v>
      </c>
      <c r="I90" s="6" t="s">
        <v>55</v>
      </c>
      <c r="J90" s="9">
        <v>0.66600000000000004</v>
      </c>
      <c r="K90" s="6" t="s">
        <v>55</v>
      </c>
      <c r="L90" s="6" t="s">
        <v>55</v>
      </c>
      <c r="M90" s="9">
        <v>0.43093154</v>
      </c>
    </row>
    <row r="91" spans="1:13" x14ac:dyDescent="0.2">
      <c r="A91" s="17" t="s">
        <v>31</v>
      </c>
      <c r="B91" s="26" t="s">
        <v>153</v>
      </c>
      <c r="C91" s="6" t="s">
        <v>213</v>
      </c>
      <c r="D91" s="6" t="s">
        <v>55</v>
      </c>
      <c r="E91" s="6" t="s">
        <v>55</v>
      </c>
      <c r="F91" s="9" t="s">
        <v>55</v>
      </c>
      <c r="G91" s="6" t="s">
        <v>55</v>
      </c>
      <c r="H91" s="6" t="s">
        <v>55</v>
      </c>
      <c r="I91" s="6" t="s">
        <v>55</v>
      </c>
      <c r="J91" s="6" t="s">
        <v>55</v>
      </c>
      <c r="K91" s="6" t="s">
        <v>55</v>
      </c>
      <c r="L91" s="6" t="s">
        <v>55</v>
      </c>
      <c r="M91" s="9">
        <v>0.27995299999999995</v>
      </c>
    </row>
    <row r="92" spans="1:13" x14ac:dyDescent="0.2">
      <c r="A92" s="17" t="s">
        <v>31</v>
      </c>
      <c r="B92" s="26" t="s">
        <v>154</v>
      </c>
      <c r="C92" s="6" t="s">
        <v>66</v>
      </c>
      <c r="D92" s="6" t="s">
        <v>55</v>
      </c>
      <c r="E92" s="6" t="s">
        <v>55</v>
      </c>
      <c r="F92" s="9" t="s">
        <v>55</v>
      </c>
      <c r="G92" s="6" t="s">
        <v>55</v>
      </c>
      <c r="H92" s="6" t="s">
        <v>55</v>
      </c>
      <c r="I92" s="6" t="s">
        <v>55</v>
      </c>
      <c r="J92" s="6" t="s">
        <v>55</v>
      </c>
      <c r="K92" s="6" t="s">
        <v>55</v>
      </c>
      <c r="L92" s="6" t="s">
        <v>55</v>
      </c>
      <c r="M92" s="9">
        <v>0.37507000000000001</v>
      </c>
    </row>
    <row r="93" spans="1:13" x14ac:dyDescent="0.2">
      <c r="A93" s="17" t="s">
        <v>31</v>
      </c>
      <c r="B93" s="26" t="s">
        <v>79</v>
      </c>
      <c r="C93" s="6" t="s">
        <v>80</v>
      </c>
      <c r="D93" s="6" t="s">
        <v>55</v>
      </c>
      <c r="E93" s="6" t="s">
        <v>55</v>
      </c>
      <c r="F93" s="9" t="s">
        <v>55</v>
      </c>
      <c r="G93" s="6" t="s">
        <v>55</v>
      </c>
      <c r="H93" s="6" t="s">
        <v>55</v>
      </c>
      <c r="I93" s="6" t="s">
        <v>55</v>
      </c>
      <c r="J93" s="6" t="s">
        <v>55</v>
      </c>
      <c r="K93" s="6" t="s">
        <v>55</v>
      </c>
      <c r="L93" s="6" t="s">
        <v>55</v>
      </c>
      <c r="M93" s="9">
        <v>0.36332900000000001</v>
      </c>
    </row>
    <row r="94" spans="1:13" x14ac:dyDescent="0.2">
      <c r="A94" s="17" t="s">
        <v>31</v>
      </c>
      <c r="B94" s="31" t="s">
        <v>214</v>
      </c>
      <c r="C94" s="6" t="s">
        <v>215</v>
      </c>
      <c r="D94" s="6" t="s">
        <v>55</v>
      </c>
      <c r="E94" s="6" t="s">
        <v>55</v>
      </c>
      <c r="F94" s="9" t="s">
        <v>55</v>
      </c>
      <c r="G94" s="6" t="s">
        <v>55</v>
      </c>
      <c r="H94" s="6" t="s">
        <v>55</v>
      </c>
      <c r="I94" s="6" t="s">
        <v>55</v>
      </c>
      <c r="J94" s="6" t="s">
        <v>55</v>
      </c>
      <c r="K94" s="6" t="s">
        <v>55</v>
      </c>
      <c r="L94" s="6" t="s">
        <v>55</v>
      </c>
      <c r="M94" s="9">
        <f>0.30581+2.132901</f>
        <v>2.4387110000000001</v>
      </c>
    </row>
    <row r="95" spans="1:13" x14ac:dyDescent="0.2">
      <c r="A95" s="17" t="s">
        <v>31</v>
      </c>
      <c r="B95" s="26" t="s">
        <v>155</v>
      </c>
      <c r="C95" s="6" t="s">
        <v>216</v>
      </c>
      <c r="D95" s="6" t="s">
        <v>55</v>
      </c>
      <c r="E95" s="6" t="s">
        <v>55</v>
      </c>
      <c r="F95" s="9" t="s">
        <v>55</v>
      </c>
      <c r="G95" s="6" t="s">
        <v>55</v>
      </c>
      <c r="H95" s="6" t="s">
        <v>55</v>
      </c>
      <c r="I95" s="6" t="s">
        <v>55</v>
      </c>
      <c r="J95" s="6" t="s">
        <v>55</v>
      </c>
      <c r="K95" s="6" t="s">
        <v>55</v>
      </c>
      <c r="L95" s="6" t="s">
        <v>55</v>
      </c>
      <c r="M95" s="9">
        <v>0.40654499999999999</v>
      </c>
    </row>
    <row r="96" spans="1:13" ht="25.5" x14ac:dyDescent="0.2">
      <c r="A96" s="17" t="s">
        <v>31</v>
      </c>
      <c r="B96" s="28" t="s">
        <v>217</v>
      </c>
      <c r="C96" s="6" t="s">
        <v>218</v>
      </c>
      <c r="D96" s="6" t="s">
        <v>55</v>
      </c>
      <c r="E96" s="6" t="s">
        <v>55</v>
      </c>
      <c r="F96" s="9" t="s">
        <v>55</v>
      </c>
      <c r="G96" s="6" t="s">
        <v>55</v>
      </c>
      <c r="H96" s="6" t="s">
        <v>55</v>
      </c>
      <c r="I96" s="6" t="s">
        <v>55</v>
      </c>
      <c r="J96" s="6" t="s">
        <v>55</v>
      </c>
      <c r="K96" s="6" t="s">
        <v>55</v>
      </c>
      <c r="L96" s="6" t="s">
        <v>55</v>
      </c>
      <c r="M96" s="6" t="s">
        <v>55</v>
      </c>
    </row>
    <row r="97" spans="1:13" ht="25.5" x14ac:dyDescent="0.2">
      <c r="A97" s="22" t="s">
        <v>44</v>
      </c>
      <c r="B97" s="23" t="s">
        <v>33</v>
      </c>
      <c r="C97" s="6" t="s">
        <v>55</v>
      </c>
      <c r="D97" s="9">
        <f t="shared" ref="D97:M97" si="15">D98</f>
        <v>0</v>
      </c>
      <c r="E97" s="9">
        <f t="shared" si="15"/>
        <v>0</v>
      </c>
      <c r="F97" s="9">
        <f t="shared" si="15"/>
        <v>0</v>
      </c>
      <c r="G97" s="9">
        <f t="shared" si="15"/>
        <v>0</v>
      </c>
      <c r="H97" s="9">
        <f t="shared" si="15"/>
        <v>0</v>
      </c>
      <c r="I97" s="9">
        <f t="shared" si="15"/>
        <v>0</v>
      </c>
      <c r="J97" s="9">
        <f t="shared" si="15"/>
        <v>0</v>
      </c>
      <c r="K97" s="9">
        <f t="shared" si="15"/>
        <v>0</v>
      </c>
      <c r="L97" s="9">
        <f t="shared" si="15"/>
        <v>1.5224629999999999</v>
      </c>
      <c r="M97" s="9">
        <f t="shared" si="15"/>
        <v>0</v>
      </c>
    </row>
    <row r="98" spans="1:13" ht="25.5" x14ac:dyDescent="0.2">
      <c r="A98" s="22" t="s">
        <v>34</v>
      </c>
      <c r="B98" s="23" t="s">
        <v>35</v>
      </c>
      <c r="C98" s="6" t="s">
        <v>55</v>
      </c>
      <c r="D98" s="9">
        <f t="shared" ref="D98:M98" si="16">SUM(D99:D101)</f>
        <v>0</v>
      </c>
      <c r="E98" s="9">
        <f t="shared" si="16"/>
        <v>0</v>
      </c>
      <c r="F98" s="9">
        <f t="shared" si="16"/>
        <v>0</v>
      </c>
      <c r="G98" s="9">
        <f t="shared" si="16"/>
        <v>0</v>
      </c>
      <c r="H98" s="9">
        <f t="shared" si="16"/>
        <v>0</v>
      </c>
      <c r="I98" s="9">
        <f t="shared" si="16"/>
        <v>0</v>
      </c>
      <c r="J98" s="9">
        <f t="shared" si="16"/>
        <v>0</v>
      </c>
      <c r="K98" s="9">
        <f t="shared" si="16"/>
        <v>0</v>
      </c>
      <c r="L98" s="9">
        <f t="shared" si="16"/>
        <v>1.5224629999999999</v>
      </c>
      <c r="M98" s="9">
        <f t="shared" si="16"/>
        <v>0</v>
      </c>
    </row>
    <row r="99" spans="1:13" ht="25.5" x14ac:dyDescent="0.2">
      <c r="A99" s="22" t="s">
        <v>34</v>
      </c>
      <c r="B99" s="25" t="s">
        <v>158</v>
      </c>
      <c r="C99" s="6" t="s">
        <v>156</v>
      </c>
      <c r="D99" s="6" t="s">
        <v>55</v>
      </c>
      <c r="E99" s="6" t="s">
        <v>55</v>
      </c>
      <c r="F99" s="6" t="s">
        <v>55</v>
      </c>
      <c r="G99" s="6" t="s">
        <v>55</v>
      </c>
      <c r="H99" s="6" t="s">
        <v>55</v>
      </c>
      <c r="I99" s="6" t="s">
        <v>55</v>
      </c>
      <c r="J99" s="6" t="s">
        <v>55</v>
      </c>
      <c r="K99" s="6" t="s">
        <v>55</v>
      </c>
      <c r="L99" s="9">
        <v>1.5224629999999999</v>
      </c>
      <c r="M99" s="6" t="s">
        <v>55</v>
      </c>
    </row>
    <row r="100" spans="1:13" ht="25.5" x14ac:dyDescent="0.2">
      <c r="A100" s="22" t="s">
        <v>34</v>
      </c>
      <c r="B100" s="25" t="s">
        <v>159</v>
      </c>
      <c r="C100" s="6" t="s">
        <v>157</v>
      </c>
      <c r="D100" s="6" t="s">
        <v>55</v>
      </c>
      <c r="E100" s="6" t="s">
        <v>55</v>
      </c>
      <c r="F100" s="6" t="s">
        <v>55</v>
      </c>
      <c r="G100" s="6" t="s">
        <v>55</v>
      </c>
      <c r="H100" s="6" t="s">
        <v>55</v>
      </c>
      <c r="I100" s="6" t="s">
        <v>55</v>
      </c>
      <c r="J100" s="6" t="s">
        <v>55</v>
      </c>
      <c r="K100" s="6" t="s">
        <v>55</v>
      </c>
      <c r="L100" s="7">
        <v>0</v>
      </c>
      <c r="M100" s="6" t="s">
        <v>55</v>
      </c>
    </row>
    <row r="101" spans="1:13" x14ac:dyDescent="0.2">
      <c r="A101" s="22" t="s">
        <v>34</v>
      </c>
      <c r="B101" s="27" t="s">
        <v>46</v>
      </c>
      <c r="C101" s="6" t="s">
        <v>81</v>
      </c>
      <c r="D101" s="6" t="s">
        <v>55</v>
      </c>
      <c r="E101" s="6" t="s">
        <v>55</v>
      </c>
      <c r="F101" s="6" t="s">
        <v>55</v>
      </c>
      <c r="G101" s="6" t="s">
        <v>55</v>
      </c>
      <c r="H101" s="6" t="s">
        <v>55</v>
      </c>
      <c r="I101" s="6" t="s">
        <v>55</v>
      </c>
      <c r="J101" s="6" t="s">
        <v>55</v>
      </c>
      <c r="K101" s="6" t="s">
        <v>55</v>
      </c>
      <c r="L101" s="7">
        <v>0</v>
      </c>
      <c r="M101" s="6" t="s">
        <v>55</v>
      </c>
    </row>
    <row r="102" spans="1:13" ht="25.5" x14ac:dyDescent="0.2">
      <c r="A102" s="22" t="s">
        <v>82</v>
      </c>
      <c r="B102" s="23" t="s">
        <v>83</v>
      </c>
      <c r="C102" s="6" t="s">
        <v>55</v>
      </c>
      <c r="D102" s="9">
        <f t="shared" ref="D102:M102" si="17">SUM(D103:D105)</f>
        <v>1</v>
      </c>
      <c r="E102" s="9">
        <f t="shared" si="17"/>
        <v>0</v>
      </c>
      <c r="F102" s="9">
        <f t="shared" si="17"/>
        <v>0.215</v>
      </c>
      <c r="G102" s="9">
        <f t="shared" si="17"/>
        <v>0</v>
      </c>
      <c r="H102" s="9">
        <f t="shared" si="17"/>
        <v>0</v>
      </c>
      <c r="I102" s="9">
        <f t="shared" si="17"/>
        <v>0</v>
      </c>
      <c r="J102" s="9">
        <f t="shared" si="17"/>
        <v>0</v>
      </c>
      <c r="K102" s="9">
        <f t="shared" si="17"/>
        <v>0</v>
      </c>
      <c r="L102" s="9">
        <f t="shared" si="17"/>
        <v>0</v>
      </c>
      <c r="M102" s="9">
        <f t="shared" si="17"/>
        <v>35.664339294000001</v>
      </c>
    </row>
    <row r="103" spans="1:13" x14ac:dyDescent="0.2">
      <c r="A103" s="22" t="s">
        <v>82</v>
      </c>
      <c r="B103" s="26" t="s">
        <v>219</v>
      </c>
      <c r="C103" s="6" t="s">
        <v>162</v>
      </c>
      <c r="D103" s="9">
        <v>0.5</v>
      </c>
      <c r="E103" s="6" t="s">
        <v>55</v>
      </c>
      <c r="F103" s="6" t="s">
        <v>55</v>
      </c>
      <c r="G103" s="6" t="s">
        <v>55</v>
      </c>
      <c r="H103" s="6" t="s">
        <v>55</v>
      </c>
      <c r="I103" s="6" t="s">
        <v>55</v>
      </c>
      <c r="J103" s="6" t="s">
        <v>55</v>
      </c>
      <c r="K103" s="6" t="s">
        <v>55</v>
      </c>
      <c r="L103" s="6" t="s">
        <v>55</v>
      </c>
      <c r="M103" s="9">
        <v>29.84592537</v>
      </c>
    </row>
    <row r="104" spans="1:13" x14ac:dyDescent="0.2">
      <c r="A104" s="22" t="s">
        <v>82</v>
      </c>
      <c r="B104" s="26" t="s">
        <v>164</v>
      </c>
      <c r="C104" s="6" t="s">
        <v>163</v>
      </c>
      <c r="D104" s="9">
        <v>0.5</v>
      </c>
      <c r="E104" s="6" t="s">
        <v>55</v>
      </c>
      <c r="F104" s="6" t="s">
        <v>55</v>
      </c>
      <c r="G104" s="6" t="s">
        <v>55</v>
      </c>
      <c r="H104" s="6" t="s">
        <v>55</v>
      </c>
      <c r="I104" s="6" t="s">
        <v>55</v>
      </c>
      <c r="J104" s="6" t="s">
        <v>55</v>
      </c>
      <c r="K104" s="6" t="s">
        <v>55</v>
      </c>
      <c r="L104" s="6" t="s">
        <v>55</v>
      </c>
      <c r="M104" s="9">
        <v>5.2989759239999996</v>
      </c>
    </row>
    <row r="105" spans="1:13" x14ac:dyDescent="0.2">
      <c r="A105" s="17" t="s">
        <v>82</v>
      </c>
      <c r="B105" s="32" t="s">
        <v>220</v>
      </c>
      <c r="C105" s="6" t="s">
        <v>221</v>
      </c>
      <c r="D105" s="6" t="s">
        <v>55</v>
      </c>
      <c r="E105" s="6" t="s">
        <v>55</v>
      </c>
      <c r="F105" s="6">
        <v>0.215</v>
      </c>
      <c r="G105" s="6" t="s">
        <v>55</v>
      </c>
      <c r="H105" s="6" t="s">
        <v>55</v>
      </c>
      <c r="I105" s="6" t="s">
        <v>55</v>
      </c>
      <c r="J105" s="6" t="s">
        <v>55</v>
      </c>
      <c r="K105" s="6" t="s">
        <v>55</v>
      </c>
      <c r="L105" s="6" t="s">
        <v>55</v>
      </c>
      <c r="M105" s="9">
        <f>0.157392+0.362046</f>
        <v>0.51943799999999996</v>
      </c>
    </row>
    <row r="106" spans="1:13" x14ac:dyDescent="0.2">
      <c r="A106" s="22" t="s">
        <v>45</v>
      </c>
      <c r="B106" s="23" t="s">
        <v>36</v>
      </c>
      <c r="C106" s="6" t="s">
        <v>55</v>
      </c>
      <c r="D106" s="9">
        <f t="shared" ref="D106:L106" si="18">SUM(D107:D123)</f>
        <v>0</v>
      </c>
      <c r="E106" s="9">
        <f t="shared" si="18"/>
        <v>0</v>
      </c>
      <c r="F106" s="9">
        <f t="shared" si="18"/>
        <v>0</v>
      </c>
      <c r="G106" s="9">
        <f t="shared" si="18"/>
        <v>0</v>
      </c>
      <c r="H106" s="9">
        <f t="shared" si="18"/>
        <v>0</v>
      </c>
      <c r="I106" s="9">
        <f t="shared" si="18"/>
        <v>0</v>
      </c>
      <c r="J106" s="9">
        <f t="shared" si="18"/>
        <v>0</v>
      </c>
      <c r="K106" s="9">
        <f t="shared" si="18"/>
        <v>0</v>
      </c>
      <c r="L106" s="9">
        <f t="shared" si="18"/>
        <v>0</v>
      </c>
      <c r="M106" s="9">
        <f>SUM(M107:M123)</f>
        <v>15.0730095</v>
      </c>
    </row>
    <row r="107" spans="1:13" x14ac:dyDescent="0.2">
      <c r="A107" s="17" t="s">
        <v>45</v>
      </c>
      <c r="B107" s="28" t="s">
        <v>222</v>
      </c>
      <c r="C107" s="6" t="s">
        <v>165</v>
      </c>
      <c r="D107" s="6" t="s">
        <v>55</v>
      </c>
      <c r="E107" s="6" t="s">
        <v>55</v>
      </c>
      <c r="F107" s="6" t="s">
        <v>55</v>
      </c>
      <c r="G107" s="6" t="s">
        <v>55</v>
      </c>
      <c r="H107" s="6" t="s">
        <v>55</v>
      </c>
      <c r="I107" s="6" t="s">
        <v>55</v>
      </c>
      <c r="J107" s="6" t="s">
        <v>55</v>
      </c>
      <c r="K107" s="6" t="s">
        <v>55</v>
      </c>
      <c r="L107" s="6" t="s">
        <v>55</v>
      </c>
      <c r="M107" s="9">
        <v>8.2868399999999998</v>
      </c>
    </row>
    <row r="108" spans="1:13" x14ac:dyDescent="0.2">
      <c r="A108" s="17" t="s">
        <v>45</v>
      </c>
      <c r="B108" s="31" t="s">
        <v>223</v>
      </c>
      <c r="C108" s="6" t="s">
        <v>224</v>
      </c>
      <c r="D108" s="6" t="s">
        <v>55</v>
      </c>
      <c r="E108" s="6" t="s">
        <v>55</v>
      </c>
      <c r="F108" s="6" t="s">
        <v>55</v>
      </c>
      <c r="G108" s="6" t="s">
        <v>55</v>
      </c>
      <c r="H108" s="6" t="s">
        <v>55</v>
      </c>
      <c r="I108" s="6" t="s">
        <v>55</v>
      </c>
      <c r="J108" s="6" t="s">
        <v>55</v>
      </c>
      <c r="K108" s="6" t="s">
        <v>55</v>
      </c>
      <c r="L108" s="6" t="s">
        <v>55</v>
      </c>
      <c r="M108" s="9">
        <v>1</v>
      </c>
    </row>
    <row r="109" spans="1:13" x14ac:dyDescent="0.2">
      <c r="A109" s="17" t="s">
        <v>45</v>
      </c>
      <c r="B109" s="31" t="s">
        <v>225</v>
      </c>
      <c r="C109" s="6" t="s">
        <v>226</v>
      </c>
      <c r="D109" s="6" t="s">
        <v>55</v>
      </c>
      <c r="E109" s="6" t="s">
        <v>55</v>
      </c>
      <c r="F109" s="6" t="s">
        <v>55</v>
      </c>
      <c r="G109" s="6" t="s">
        <v>55</v>
      </c>
      <c r="H109" s="6" t="s">
        <v>55</v>
      </c>
      <c r="I109" s="6" t="s">
        <v>55</v>
      </c>
      <c r="J109" s="6" t="s">
        <v>55</v>
      </c>
      <c r="K109" s="6" t="s">
        <v>55</v>
      </c>
      <c r="L109" s="6" t="s">
        <v>55</v>
      </c>
      <c r="M109" s="9">
        <v>2.1</v>
      </c>
    </row>
    <row r="110" spans="1:13" x14ac:dyDescent="0.2">
      <c r="A110" s="17" t="s">
        <v>45</v>
      </c>
      <c r="B110" s="31" t="s">
        <v>227</v>
      </c>
      <c r="C110" s="6" t="s">
        <v>228</v>
      </c>
      <c r="D110" s="6" t="s">
        <v>55</v>
      </c>
      <c r="E110" s="6" t="s">
        <v>55</v>
      </c>
      <c r="F110" s="6" t="s">
        <v>55</v>
      </c>
      <c r="G110" s="6" t="s">
        <v>55</v>
      </c>
      <c r="H110" s="6" t="s">
        <v>55</v>
      </c>
      <c r="I110" s="6" t="s">
        <v>55</v>
      </c>
      <c r="J110" s="6" t="s">
        <v>55</v>
      </c>
      <c r="K110" s="6" t="s">
        <v>55</v>
      </c>
      <c r="L110" s="6" t="s">
        <v>55</v>
      </c>
      <c r="M110" s="9">
        <v>1.45644</v>
      </c>
    </row>
    <row r="111" spans="1:13" x14ac:dyDescent="0.2">
      <c r="A111" s="17" t="s">
        <v>45</v>
      </c>
      <c r="B111" s="28" t="s">
        <v>229</v>
      </c>
      <c r="C111" s="6" t="s">
        <v>166</v>
      </c>
      <c r="D111" s="6" t="s">
        <v>55</v>
      </c>
      <c r="E111" s="6" t="s">
        <v>55</v>
      </c>
      <c r="F111" s="6" t="s">
        <v>55</v>
      </c>
      <c r="G111" s="6" t="s">
        <v>55</v>
      </c>
      <c r="H111" s="6" t="s">
        <v>55</v>
      </c>
      <c r="I111" s="6" t="s">
        <v>55</v>
      </c>
      <c r="J111" s="6" t="s">
        <v>55</v>
      </c>
      <c r="K111" s="6" t="s">
        <v>55</v>
      </c>
      <c r="L111" s="6" t="s">
        <v>55</v>
      </c>
      <c r="M111" s="6" t="s">
        <v>55</v>
      </c>
    </row>
    <row r="112" spans="1:13" x14ac:dyDescent="0.2">
      <c r="A112" s="17" t="s">
        <v>45</v>
      </c>
      <c r="B112" s="28" t="s">
        <v>169</v>
      </c>
      <c r="C112" s="6" t="s">
        <v>167</v>
      </c>
      <c r="D112" s="6" t="s">
        <v>55</v>
      </c>
      <c r="E112" s="6" t="s">
        <v>55</v>
      </c>
      <c r="F112" s="6" t="s">
        <v>55</v>
      </c>
      <c r="G112" s="6" t="s">
        <v>55</v>
      </c>
      <c r="H112" s="6" t="s">
        <v>55</v>
      </c>
      <c r="I112" s="6" t="s">
        <v>55</v>
      </c>
      <c r="J112" s="6" t="s">
        <v>55</v>
      </c>
      <c r="K112" s="6" t="s">
        <v>55</v>
      </c>
      <c r="L112" s="6" t="s">
        <v>55</v>
      </c>
      <c r="M112" s="6" t="s">
        <v>55</v>
      </c>
    </row>
    <row r="113" spans="1:13" x14ac:dyDescent="0.2">
      <c r="A113" s="17" t="s">
        <v>45</v>
      </c>
      <c r="B113" s="28" t="s">
        <v>230</v>
      </c>
      <c r="C113" s="6" t="s">
        <v>168</v>
      </c>
      <c r="D113" s="6" t="s">
        <v>55</v>
      </c>
      <c r="E113" s="6" t="s">
        <v>55</v>
      </c>
      <c r="F113" s="6" t="s">
        <v>55</v>
      </c>
      <c r="G113" s="6" t="s">
        <v>55</v>
      </c>
      <c r="H113" s="6" t="s">
        <v>55</v>
      </c>
      <c r="I113" s="6" t="s">
        <v>55</v>
      </c>
      <c r="J113" s="6" t="s">
        <v>55</v>
      </c>
      <c r="K113" s="6" t="s">
        <v>55</v>
      </c>
      <c r="L113" s="6" t="s">
        <v>55</v>
      </c>
      <c r="M113" s="6" t="s">
        <v>55</v>
      </c>
    </row>
    <row r="114" spans="1:13" x14ac:dyDescent="0.2">
      <c r="A114" s="17" t="s">
        <v>45</v>
      </c>
      <c r="B114" s="33" t="s">
        <v>231</v>
      </c>
      <c r="C114" s="6" t="s">
        <v>84</v>
      </c>
      <c r="D114" s="6" t="s">
        <v>55</v>
      </c>
      <c r="E114" s="6" t="s">
        <v>55</v>
      </c>
      <c r="F114" s="6" t="s">
        <v>55</v>
      </c>
      <c r="G114" s="6" t="s">
        <v>55</v>
      </c>
      <c r="H114" s="6" t="s">
        <v>55</v>
      </c>
      <c r="I114" s="6" t="s">
        <v>55</v>
      </c>
      <c r="J114" s="6" t="s">
        <v>55</v>
      </c>
      <c r="K114" s="6" t="s">
        <v>55</v>
      </c>
      <c r="L114" s="6" t="s">
        <v>55</v>
      </c>
      <c r="M114" s="6" t="s">
        <v>55</v>
      </c>
    </row>
    <row r="115" spans="1:13" x14ac:dyDescent="0.2">
      <c r="A115" s="17" t="s">
        <v>45</v>
      </c>
      <c r="B115" s="33" t="s">
        <v>232</v>
      </c>
      <c r="C115" s="6" t="s">
        <v>85</v>
      </c>
      <c r="D115" s="6" t="s">
        <v>55</v>
      </c>
      <c r="E115" s="6" t="s">
        <v>55</v>
      </c>
      <c r="F115" s="6" t="s">
        <v>55</v>
      </c>
      <c r="G115" s="6" t="s">
        <v>55</v>
      </c>
      <c r="H115" s="6" t="s">
        <v>55</v>
      </c>
      <c r="I115" s="6" t="s">
        <v>55</v>
      </c>
      <c r="J115" s="6" t="s">
        <v>55</v>
      </c>
      <c r="K115" s="6" t="s">
        <v>55</v>
      </c>
      <c r="L115" s="6" t="s">
        <v>55</v>
      </c>
      <c r="M115" s="6" t="s">
        <v>55</v>
      </c>
    </row>
    <row r="116" spans="1:13" ht="25.5" x14ac:dyDescent="0.2">
      <c r="A116" s="17" t="s">
        <v>45</v>
      </c>
      <c r="B116" s="33" t="s">
        <v>170</v>
      </c>
      <c r="C116" s="6" t="s">
        <v>226</v>
      </c>
      <c r="D116" s="6" t="s">
        <v>55</v>
      </c>
      <c r="E116" s="6" t="s">
        <v>55</v>
      </c>
      <c r="F116" s="6" t="s">
        <v>55</v>
      </c>
      <c r="G116" s="6" t="s">
        <v>55</v>
      </c>
      <c r="H116" s="6" t="s">
        <v>55</v>
      </c>
      <c r="I116" s="6" t="s">
        <v>55</v>
      </c>
      <c r="J116" s="6" t="s">
        <v>55</v>
      </c>
      <c r="K116" s="6" t="s">
        <v>55</v>
      </c>
      <c r="L116" s="6" t="s">
        <v>55</v>
      </c>
      <c r="M116" s="9">
        <v>0.49279832000000001</v>
      </c>
    </row>
    <row r="117" spans="1:13" ht="25.5" x14ac:dyDescent="0.2">
      <c r="A117" s="17" t="s">
        <v>45</v>
      </c>
      <c r="B117" s="26" t="s">
        <v>172</v>
      </c>
      <c r="C117" s="6" t="s">
        <v>171</v>
      </c>
      <c r="D117" s="6" t="s">
        <v>55</v>
      </c>
      <c r="E117" s="6" t="s">
        <v>55</v>
      </c>
      <c r="F117" s="6" t="s">
        <v>55</v>
      </c>
      <c r="G117" s="6" t="s">
        <v>55</v>
      </c>
      <c r="H117" s="6" t="s">
        <v>55</v>
      </c>
      <c r="I117" s="6" t="s">
        <v>55</v>
      </c>
      <c r="J117" s="6" t="s">
        <v>55</v>
      </c>
      <c r="K117" s="6" t="s">
        <v>55</v>
      </c>
      <c r="L117" s="6" t="s">
        <v>55</v>
      </c>
      <c r="M117" s="6" t="s">
        <v>55</v>
      </c>
    </row>
    <row r="118" spans="1:13" ht="25.5" x14ac:dyDescent="0.2">
      <c r="A118" s="17" t="s">
        <v>45</v>
      </c>
      <c r="B118" s="26" t="s">
        <v>233</v>
      </c>
      <c r="C118" s="6" t="s">
        <v>234</v>
      </c>
      <c r="D118" s="6" t="s">
        <v>55</v>
      </c>
      <c r="E118" s="6" t="s">
        <v>55</v>
      </c>
      <c r="F118" s="6" t="s">
        <v>55</v>
      </c>
      <c r="G118" s="6" t="s">
        <v>55</v>
      </c>
      <c r="H118" s="6" t="s">
        <v>55</v>
      </c>
      <c r="I118" s="6" t="s">
        <v>55</v>
      </c>
      <c r="J118" s="6" t="s">
        <v>55</v>
      </c>
      <c r="K118" s="6" t="s">
        <v>55</v>
      </c>
      <c r="L118" s="6" t="s">
        <v>55</v>
      </c>
      <c r="M118" s="9">
        <v>0.44873200000000002</v>
      </c>
    </row>
    <row r="119" spans="1:13" ht="25.5" x14ac:dyDescent="0.2">
      <c r="A119" s="17" t="s">
        <v>45</v>
      </c>
      <c r="B119" s="26" t="s">
        <v>235</v>
      </c>
      <c r="C119" s="6" t="s">
        <v>236</v>
      </c>
      <c r="D119" s="6" t="s">
        <v>55</v>
      </c>
      <c r="E119" s="6" t="s">
        <v>55</v>
      </c>
      <c r="F119" s="6" t="s">
        <v>55</v>
      </c>
      <c r="G119" s="6" t="s">
        <v>55</v>
      </c>
      <c r="H119" s="6" t="s">
        <v>55</v>
      </c>
      <c r="I119" s="6" t="s">
        <v>55</v>
      </c>
      <c r="J119" s="6" t="s">
        <v>55</v>
      </c>
      <c r="K119" s="6" t="s">
        <v>55</v>
      </c>
      <c r="L119" s="6" t="s">
        <v>55</v>
      </c>
      <c r="M119" s="9">
        <v>0.44695000000000001</v>
      </c>
    </row>
    <row r="120" spans="1:13" ht="25.5" x14ac:dyDescent="0.2">
      <c r="A120" s="17" t="s">
        <v>45</v>
      </c>
      <c r="B120" s="26" t="s">
        <v>237</v>
      </c>
      <c r="C120" s="6" t="s">
        <v>238</v>
      </c>
      <c r="D120" s="6" t="s">
        <v>55</v>
      </c>
      <c r="E120" s="6" t="s">
        <v>55</v>
      </c>
      <c r="F120" s="6" t="s">
        <v>55</v>
      </c>
      <c r="G120" s="6" t="s">
        <v>55</v>
      </c>
      <c r="H120" s="6" t="s">
        <v>55</v>
      </c>
      <c r="I120" s="6" t="s">
        <v>55</v>
      </c>
      <c r="J120" s="6" t="s">
        <v>55</v>
      </c>
      <c r="K120" s="6" t="s">
        <v>55</v>
      </c>
      <c r="L120" s="6" t="s">
        <v>55</v>
      </c>
      <c r="M120" s="9">
        <v>9.6801999999999999E-2</v>
      </c>
    </row>
    <row r="121" spans="1:13" ht="25.5" x14ac:dyDescent="0.2">
      <c r="A121" s="17" t="s">
        <v>45</v>
      </c>
      <c r="B121" s="26" t="s">
        <v>239</v>
      </c>
      <c r="C121" s="6" t="s">
        <v>240</v>
      </c>
      <c r="D121" s="6" t="s">
        <v>55</v>
      </c>
      <c r="E121" s="6" t="s">
        <v>55</v>
      </c>
      <c r="F121" s="6" t="s">
        <v>55</v>
      </c>
      <c r="G121" s="6" t="s">
        <v>55</v>
      </c>
      <c r="H121" s="6" t="s">
        <v>55</v>
      </c>
      <c r="I121" s="6" t="s">
        <v>55</v>
      </c>
      <c r="J121" s="6" t="s">
        <v>55</v>
      </c>
      <c r="K121" s="6" t="s">
        <v>55</v>
      </c>
      <c r="L121" s="6" t="s">
        <v>55</v>
      </c>
      <c r="M121" s="9">
        <v>0.45262318000000001</v>
      </c>
    </row>
    <row r="122" spans="1:13" ht="25.5" x14ac:dyDescent="0.2">
      <c r="A122" s="17" t="s">
        <v>45</v>
      </c>
      <c r="B122" s="26" t="s">
        <v>241</v>
      </c>
      <c r="C122" s="6" t="s">
        <v>242</v>
      </c>
      <c r="D122" s="6" t="s">
        <v>55</v>
      </c>
      <c r="E122" s="6" t="s">
        <v>55</v>
      </c>
      <c r="F122" s="6" t="s">
        <v>55</v>
      </c>
      <c r="G122" s="6" t="s">
        <v>55</v>
      </c>
      <c r="H122" s="6" t="s">
        <v>55</v>
      </c>
      <c r="I122" s="6" t="s">
        <v>55</v>
      </c>
      <c r="J122" s="6" t="s">
        <v>55</v>
      </c>
      <c r="K122" s="6" t="s">
        <v>55</v>
      </c>
      <c r="L122" s="6" t="s">
        <v>55</v>
      </c>
      <c r="M122" s="9">
        <v>9.8084000000000005E-2</v>
      </c>
    </row>
    <row r="123" spans="1:13" ht="25.5" x14ac:dyDescent="0.2">
      <c r="A123" s="17" t="s">
        <v>45</v>
      </c>
      <c r="B123" s="26" t="s">
        <v>243</v>
      </c>
      <c r="C123" s="6" t="s">
        <v>244</v>
      </c>
      <c r="D123" s="6" t="s">
        <v>55</v>
      </c>
      <c r="E123" s="6" t="s">
        <v>55</v>
      </c>
      <c r="F123" s="6" t="s">
        <v>55</v>
      </c>
      <c r="G123" s="6" t="s">
        <v>55</v>
      </c>
      <c r="H123" s="6" t="s">
        <v>55</v>
      </c>
      <c r="I123" s="6" t="s">
        <v>55</v>
      </c>
      <c r="J123" s="6" t="s">
        <v>55</v>
      </c>
      <c r="K123" s="6" t="s">
        <v>55</v>
      </c>
      <c r="L123" s="6" t="s">
        <v>55</v>
      </c>
      <c r="M123" s="9">
        <v>0.19374</v>
      </c>
    </row>
  </sheetData>
  <mergeCells count="11">
    <mergeCell ref="L3:M3"/>
    <mergeCell ref="D8:M8"/>
    <mergeCell ref="I9:K9"/>
    <mergeCell ref="L9:M9"/>
    <mergeCell ref="A6:M6"/>
    <mergeCell ref="A4:M4"/>
    <mergeCell ref="A5:M5"/>
    <mergeCell ref="B8:B10"/>
    <mergeCell ref="C8:C10"/>
    <mergeCell ref="A8:A10"/>
    <mergeCell ref="D9:H9"/>
  </mergeCells>
  <phoneticPr fontId="8" type="noConversion"/>
  <pageMargins left="0.39370078740157483" right="0.39370078740157483" top="0.39370078740157483" bottom="0.39370078740157483" header="0.31496062992125984" footer="0.31496062992125984"/>
  <pageSetup paperSize="8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Лист1!sub_1001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2019-11-19T10:24:03Z</dcterms:modified>
</cp:coreProperties>
</file>