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 activeTab="1"/>
  </bookViews>
  <sheets>
    <sheet name="смета (4)" sheetId="1" r:id="rId1"/>
    <sheet name="смета-д" sheetId="2" r:id="rId2"/>
  </sheets>
  <definedNames>
    <definedName name="_xlnm.Print_Titles" localSheetId="0">'смета (4)'!$15:$15</definedName>
    <definedName name="_xlnm.Print_Titles" localSheetId="1">'смета-д'!$12:$12</definedName>
    <definedName name="_xlnm.Print_Area" localSheetId="0">'смета (4)'!$A$1:$G$41</definedName>
    <definedName name="_xlnm.Print_Area" localSheetId="1">'смета-д'!$A$1:$G$39</definedName>
  </definedNames>
  <calcPr calcId="125725"/>
</workbook>
</file>

<file path=xl/calcChain.xml><?xml version="1.0" encoding="utf-8"?>
<calcChain xmlns="http://schemas.openxmlformats.org/spreadsheetml/2006/main">
  <c r="G30" i="2"/>
  <c r="F8"/>
  <c r="G13"/>
  <c r="G24" s="1"/>
  <c r="G16" i="1"/>
  <c r="G27" s="1"/>
  <c r="G31" i="2" l="1"/>
  <c r="G34" i="1"/>
  <c r="G32" i="2"/>
  <c r="G33" s="1"/>
  <c r="G35" i="1"/>
  <c r="G36" s="1"/>
</calcChain>
</file>

<file path=xl/sharedStrings.xml><?xml version="1.0" encoding="utf-8"?>
<sst xmlns="http://schemas.openxmlformats.org/spreadsheetml/2006/main" count="98" uniqueCount="66">
  <si>
    <t>Приложение №</t>
  </si>
  <si>
    <t>Форма №1</t>
  </si>
  <si>
    <t>к Договору №</t>
  </si>
  <si>
    <t>от   "      "                     2014г.</t>
  </si>
  <si>
    <t>"СОГЛАСОВАНО"</t>
  </si>
  <si>
    <t>"УТВЕРЖДАЮ"</t>
  </si>
  <si>
    <t>Генеральный директор                                                ООО ПИИ "САРСТИП"</t>
  </si>
  <si>
    <t>Директор  ООО  "ГорЭнергоСервис"</t>
  </si>
  <si>
    <t xml:space="preserve">_______________В.В. Агафонова </t>
  </si>
  <si>
    <t>_____________С.Ю. Яценко</t>
  </si>
  <si>
    <t xml:space="preserve">СМЕТА </t>
  </si>
  <si>
    <r>
      <t>Наименование проектной организации:</t>
    </r>
    <r>
      <rPr>
        <sz val="10"/>
        <color indexed="8"/>
        <rFont val="Times New Roman"/>
        <family val="1"/>
        <charset val="204"/>
      </rPr>
      <t xml:space="preserve">  </t>
    </r>
    <r>
      <rPr>
        <b/>
        <u/>
        <sz val="10"/>
        <color indexed="8"/>
        <rFont val="Times New Roman"/>
        <family val="1"/>
        <charset val="204"/>
      </rPr>
      <t xml:space="preserve"> </t>
    </r>
  </si>
  <si>
    <t>ООО "САРСТРОЙИНЖЕНИРИНГПРОЕКТ"</t>
  </si>
  <si>
    <r>
      <t xml:space="preserve">Наименование организации заказчика: </t>
    </r>
    <r>
      <rPr>
        <sz val="10"/>
        <color indexed="8"/>
        <rFont val="Times New Roman"/>
        <family val="1"/>
        <charset val="204"/>
      </rPr>
      <t xml:space="preserve"> </t>
    </r>
  </si>
  <si>
    <t>ООО"ГорЭнергоСервис"</t>
  </si>
  <si>
    <t>№ п. п.</t>
  </si>
  <si>
    <t>Характеристика предприятия, здания, сооружения или  виды работ</t>
  </si>
  <si>
    <t>№№ частей, глав, таблиц, §§ и пунктов указаний к разделу или главе Сборника цен на проектные и изыскательские работы для строительства</t>
  </si>
  <si>
    <t>Расчёт стоимости а-1-вх или  (объём строительно-монтажных работ  х %/100 или количество х цена</t>
  </si>
  <si>
    <t xml:space="preserve">Стоимость                руб. </t>
  </si>
  <si>
    <t>ВЛИ 0,4 кВ(СИП2)  протяженностью  0,62 км стоимостью 171,10 тыс. руб. в ценах 2001 г</t>
  </si>
  <si>
    <t>СБЦПР – 2003 г.</t>
  </si>
  <si>
    <t>К6хК2/К5хК1хК4хК3хК7</t>
  </si>
  <si>
    <t>РАО «ЕЭС России»</t>
  </si>
  <si>
    <t xml:space="preserve"> Табл. 11</t>
  </si>
  <si>
    <t xml:space="preserve">К1= </t>
  </si>
  <si>
    <t xml:space="preserve"> -индекс</t>
  </si>
  <si>
    <t>Приложение 3
 к письму Минрегиона России
N 21331-СД/10 от 12.11.2013</t>
  </si>
  <si>
    <t>К2=</t>
  </si>
  <si>
    <t xml:space="preserve"> стоимость строительства в ценах 2001г.</t>
  </si>
  <si>
    <t xml:space="preserve">К3= </t>
  </si>
  <si>
    <t xml:space="preserve"> - прим.4 к табл.11</t>
  </si>
  <si>
    <t xml:space="preserve">К4= </t>
  </si>
  <si>
    <t xml:space="preserve"> - прим.1 к табл.11</t>
  </si>
  <si>
    <t xml:space="preserve">К5= </t>
  </si>
  <si>
    <t xml:space="preserve"> - базовая стоимость строительства</t>
  </si>
  <si>
    <t xml:space="preserve">К6= </t>
  </si>
  <si>
    <t>базовая стоимость проектных работ</t>
  </si>
  <si>
    <t xml:space="preserve">К7= </t>
  </si>
  <si>
    <t>таб.А12 состав проекта</t>
  </si>
  <si>
    <t>Затраты по согласованию с заинтересованными организациями намечаемых проектных решений</t>
  </si>
  <si>
    <t>Предпроектные работы. Сбор исходных данных для разработки намечаемых решений.</t>
  </si>
  <si>
    <t xml:space="preserve">10% от п.1 </t>
  </si>
  <si>
    <t>Итого по п.1-3</t>
  </si>
  <si>
    <t>НДС-18%</t>
  </si>
  <si>
    <t>Всего</t>
  </si>
  <si>
    <t xml:space="preserve">Главный инженер проекта    </t>
  </si>
  <si>
    <t>С.А.Куличенко</t>
  </si>
  <si>
    <t>Составитель сметы</t>
  </si>
  <si>
    <t>Исполнитель:</t>
  </si>
  <si>
    <t>Ведущий инженер-сметчик ООО "ГЭС"</t>
  </si>
  <si>
    <t>ГолахО.И. _____________________</t>
  </si>
  <si>
    <t>Проверил:</t>
  </si>
  <si>
    <t>Сахаров А.П.____________________</t>
  </si>
  <si>
    <t xml:space="preserve">ЗАКАЗЧИК: </t>
  </si>
  <si>
    <t>ПОДРЯДЧИК: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</si>
  <si>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</si>
  <si>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</si>
  <si>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</si>
  <si>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</si>
  <si>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 xml:space="preserve">_____________А.Д. Филимонов </t>
  </si>
  <si>
    <t>_____________С.Ю.Яценко</t>
  </si>
  <si>
    <t>СМЕТА №</t>
  </si>
  <si>
    <t>"_____" ________________ 20     г.</t>
  </si>
  <si>
    <t>Монтаж ВЛИ-0,4кВ от пунктовой опоры ТП-250/6/0,4 кВ по адресу: г. Саратов, СНТ «Кировец-1», проезд 2 до опоры около участка №5  СНТ «Кировец-1» и проезд 3 до опоры около участка №3  СНТ «Кировец-1».</t>
  </si>
  <si>
    <t xml:space="preserve">                                                                                                         Приложение  № 3 к договору № ___________ от "____"__________ г. 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</si>
</sst>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0"/>
      <name val="Arial Cyr"/>
      <family val="2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49" fontId="2" fillId="0" borderId="0" xfId="1" applyNumberFormat="1" applyFont="1" applyAlignment="1">
      <alignment wrapText="1"/>
    </xf>
    <xf numFmtId="0" fontId="2" fillId="0" borderId="0" xfId="1" applyFont="1" applyAlignment="1">
      <alignment horizontal="left"/>
    </xf>
    <xf numFmtId="0" fontId="2" fillId="0" borderId="0" xfId="1" applyFont="1" applyAlignment="1"/>
    <xf numFmtId="0" fontId="2" fillId="0" borderId="0" xfId="1" applyFont="1" applyBorder="1" applyAlignment="1">
      <alignment horizontal="left"/>
    </xf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0" fillId="0" borderId="0" xfId="0" applyFont="1"/>
    <xf numFmtId="0" fontId="7" fillId="0" borderId="0" xfId="0" applyFont="1"/>
    <xf numFmtId="0" fontId="12" fillId="0" borderId="3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right" vertical="top" wrapText="1"/>
    </xf>
    <xf numFmtId="2" fontId="12" fillId="0" borderId="0" xfId="0" applyNumberFormat="1" applyFont="1" applyBorder="1" applyAlignment="1">
      <alignment horizontal="left" vertical="top" wrapText="1"/>
    </xf>
    <xf numFmtId="0" fontId="12" fillId="0" borderId="17" xfId="0" applyFont="1" applyBorder="1" applyAlignment="1">
      <alignment vertical="center" wrapText="1"/>
    </xf>
    <xf numFmtId="0" fontId="12" fillId="0" borderId="15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164" fontId="0" fillId="0" borderId="0" xfId="0" applyNumberFormat="1"/>
    <xf numFmtId="0" fontId="12" fillId="0" borderId="24" xfId="0" applyFont="1" applyBorder="1" applyAlignment="1">
      <alignment horizontal="center" wrapText="1"/>
    </xf>
    <xf numFmtId="0" fontId="12" fillId="0" borderId="25" xfId="0" applyFont="1" applyBorder="1" applyAlignment="1">
      <alignment horizontal="center" wrapText="1"/>
    </xf>
    <xf numFmtId="0" fontId="12" fillId="0" borderId="25" xfId="0" applyFont="1" applyBorder="1" applyAlignment="1">
      <alignment horizontal="center" vertical="center" wrapText="1"/>
    </xf>
    <xf numFmtId="3" fontId="14" fillId="0" borderId="28" xfId="0" applyNumberFormat="1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2" fillId="0" borderId="30" xfId="0" applyFont="1" applyBorder="1" applyAlignment="1">
      <alignment horizontal="center" vertical="center" wrapText="1"/>
    </xf>
    <xf numFmtId="4" fontId="14" fillId="0" borderId="33" xfId="0" applyNumberFormat="1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wrapText="1"/>
    </xf>
    <xf numFmtId="0" fontId="12" fillId="0" borderId="35" xfId="0" applyFont="1" applyBorder="1" applyAlignment="1">
      <alignment horizontal="center" wrapText="1"/>
    </xf>
    <xf numFmtId="0" fontId="12" fillId="0" borderId="35" xfId="0" applyFont="1" applyBorder="1" applyAlignment="1">
      <alignment horizontal="center" vertical="center" wrapText="1"/>
    </xf>
    <xf numFmtId="4" fontId="14" fillId="0" borderId="39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Border="1"/>
    <xf numFmtId="0" fontId="0" fillId="0" borderId="0" xfId="0" applyFont="1" applyBorder="1"/>
    <xf numFmtId="0" fontId="8" fillId="0" borderId="0" xfId="0" applyFont="1"/>
    <xf numFmtId="49" fontId="4" fillId="0" borderId="0" xfId="1" applyNumberFormat="1" applyFont="1" applyBorder="1" applyAlignment="1">
      <alignment horizontal="right" wrapText="1"/>
    </xf>
    <xf numFmtId="0" fontId="16" fillId="0" borderId="0" xfId="0" applyFont="1"/>
    <xf numFmtId="0" fontId="12" fillId="0" borderId="25" xfId="0" applyFont="1" applyBorder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4" fillId="0" borderId="0" xfId="0" applyFont="1"/>
    <xf numFmtId="0" fontId="17" fillId="0" borderId="0" xfId="0" applyFont="1"/>
    <xf numFmtId="0" fontId="12" fillId="0" borderId="0" xfId="0" applyFont="1" applyBorder="1" applyAlignment="1">
      <alignment horizontal="center" wrapText="1"/>
    </xf>
    <xf numFmtId="4" fontId="14" fillId="0" borderId="0" xfId="0" applyNumberFormat="1" applyFont="1" applyBorder="1" applyAlignment="1">
      <alignment horizontal="center" vertical="center" wrapText="1"/>
    </xf>
    <xf numFmtId="0" fontId="1" fillId="0" borderId="0" xfId="0" applyFont="1" applyFill="1"/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49" fontId="19" fillId="0" borderId="0" xfId="0" applyNumberFormat="1" applyFont="1" applyAlignment="1">
      <alignment horizontal="left" vertical="top"/>
    </xf>
    <xf numFmtId="0" fontId="19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top"/>
    </xf>
    <xf numFmtId="49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49" fontId="7" fillId="0" borderId="0" xfId="0" applyNumberFormat="1" applyFont="1" applyAlignment="1">
      <alignment vertical="top"/>
    </xf>
    <xf numFmtId="0" fontId="13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0" fillId="0" borderId="0" xfId="0" applyAlignment="1">
      <alignment wrapText="1"/>
    </xf>
    <xf numFmtId="0" fontId="9" fillId="0" borderId="17" xfId="0" applyFont="1" applyBorder="1" applyAlignment="1">
      <alignment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4" fontId="13" fillId="0" borderId="42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Font="1" applyAlignment="1"/>
    <xf numFmtId="0" fontId="3" fillId="0" borderId="0" xfId="1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0" borderId="0" xfId="1" applyFont="1"/>
    <xf numFmtId="0" fontId="12" fillId="0" borderId="5" xfId="0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right" vertical="center" wrapText="1"/>
    </xf>
    <xf numFmtId="0" fontId="4" fillId="0" borderId="0" xfId="1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8" fillId="0" borderId="0" xfId="0" applyFont="1" applyBorder="1"/>
    <xf numFmtId="0" fontId="11" fillId="0" borderId="1" xfId="0" applyFont="1" applyBorder="1"/>
    <xf numFmtId="0" fontId="8" fillId="2" borderId="0" xfId="0" applyFont="1" applyFill="1" applyBorder="1"/>
    <xf numFmtId="0" fontId="11" fillId="0" borderId="2" xfId="0" applyFont="1" applyBorder="1"/>
    <xf numFmtId="0" fontId="12" fillId="0" borderId="23" xfId="0" applyFont="1" applyBorder="1" applyAlignment="1">
      <alignment horizontal="right" vertical="center" wrapText="1"/>
    </xf>
    <xf numFmtId="0" fontId="12" fillId="0" borderId="40" xfId="0" applyFont="1" applyBorder="1" applyAlignment="1">
      <alignment horizontal="center" vertical="center" wrapText="1"/>
    </xf>
    <xf numFmtId="3" fontId="13" fillId="0" borderId="40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12" fillId="0" borderId="1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3" fontId="13" fillId="0" borderId="13" xfId="0" applyNumberFormat="1" applyFont="1" applyBorder="1" applyAlignment="1">
      <alignment horizontal="center" vertical="center" wrapText="1"/>
    </xf>
    <xf numFmtId="3" fontId="13" fillId="0" borderId="19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2" fillId="0" borderId="17" xfId="0" applyFont="1" applyBorder="1" applyAlignment="1">
      <alignment wrapText="1"/>
    </xf>
    <xf numFmtId="0" fontId="12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12" fillId="0" borderId="16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12" fillId="0" borderId="17" xfId="0" applyFont="1" applyBorder="1" applyAlignment="1">
      <alignment vertical="top" wrapText="1"/>
    </xf>
    <xf numFmtId="0" fontId="4" fillId="0" borderId="21" xfId="1" applyFont="1" applyBorder="1" applyAlignment="1">
      <alignment wrapText="1"/>
    </xf>
    <xf numFmtId="0" fontId="12" fillId="0" borderId="26" xfId="0" applyFont="1" applyBorder="1" applyAlignment="1">
      <alignment horizontal="center" wrapText="1"/>
    </xf>
    <xf numFmtId="0" fontId="12" fillId="0" borderId="27" xfId="0" applyFont="1" applyBorder="1" applyAlignment="1">
      <alignment horizontal="center" wrapText="1"/>
    </xf>
    <xf numFmtId="0" fontId="12" fillId="0" borderId="25" xfId="0" applyFont="1" applyBorder="1" applyAlignment="1">
      <alignment horizontal="center" wrapText="1"/>
    </xf>
    <xf numFmtId="0" fontId="12" fillId="0" borderId="31" xfId="0" applyFont="1" applyBorder="1" applyAlignment="1">
      <alignment horizontal="center" wrapText="1"/>
    </xf>
    <xf numFmtId="0" fontId="12" fillId="0" borderId="32" xfId="0" applyFont="1" applyBorder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2" fillId="0" borderId="36" xfId="0" applyFont="1" applyBorder="1" applyAlignment="1">
      <alignment horizontal="center" wrapText="1"/>
    </xf>
    <xf numFmtId="0" fontId="12" fillId="0" borderId="37" xfId="0" applyFont="1" applyBorder="1" applyAlignment="1">
      <alignment horizontal="center" wrapText="1"/>
    </xf>
    <xf numFmtId="0" fontId="12" fillId="0" borderId="38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view="pageBreakPreview" topLeftCell="A22" zoomScale="115" zoomScaleSheetLayoutView="115" workbookViewId="0">
      <selection activeCell="G42" sqref="G42"/>
    </sheetView>
  </sheetViews>
  <sheetFormatPr defaultRowHeight="12.75"/>
  <cols>
    <col min="1" max="1" width="5.7109375" customWidth="1"/>
    <col min="2" max="2" width="34" customWidth="1"/>
    <col min="3" max="3" width="7.28515625" customWidth="1"/>
    <col min="4" max="4" width="8.42578125" customWidth="1"/>
    <col min="5" max="5" width="25" customWidth="1"/>
    <col min="6" max="6" width="35.85546875" customWidth="1"/>
    <col min="7" max="7" width="18.140625" style="9" customWidth="1"/>
    <col min="11" max="11" width="14.140625" customWidth="1"/>
  </cols>
  <sheetData>
    <row r="1" spans="1:7" ht="17.25" customHeight="1">
      <c r="A1" s="69" t="s">
        <v>0</v>
      </c>
      <c r="B1" s="69"/>
      <c r="C1" s="69"/>
      <c r="D1" s="1"/>
      <c r="F1" s="70" t="s">
        <v>1</v>
      </c>
      <c r="G1" s="70"/>
    </row>
    <row r="2" spans="1:7" ht="19.5" customHeight="1">
      <c r="A2" s="2" t="s">
        <v>2</v>
      </c>
      <c r="B2" s="2"/>
      <c r="C2" s="2"/>
      <c r="D2" s="3"/>
      <c r="F2" s="71"/>
      <c r="G2" s="71"/>
    </row>
    <row r="3" spans="1:7" ht="21" customHeight="1">
      <c r="A3" s="2" t="s">
        <v>3</v>
      </c>
      <c r="B3" s="4"/>
      <c r="C3" s="2"/>
      <c r="D3" s="2"/>
      <c r="F3" s="72"/>
      <c r="G3" s="72"/>
    </row>
    <row r="4" spans="1:7" ht="26.25" customHeight="1">
      <c r="A4" s="5"/>
      <c r="B4" s="5"/>
      <c r="C4" s="5"/>
      <c r="D4" s="5"/>
      <c r="F4" s="72"/>
      <c r="G4" s="72"/>
    </row>
    <row r="5" spans="1:7" ht="18.75">
      <c r="A5" s="6"/>
      <c r="B5" s="7" t="s">
        <v>4</v>
      </c>
      <c r="C5" s="6"/>
      <c r="D5" s="6"/>
      <c r="F5" s="68" t="s">
        <v>5</v>
      </c>
      <c r="G5" s="68"/>
    </row>
    <row r="6" spans="1:7" ht="48" customHeight="1">
      <c r="A6" s="74" t="s">
        <v>6</v>
      </c>
      <c r="B6" s="74"/>
      <c r="C6" s="74"/>
      <c r="D6" s="8"/>
      <c r="F6" s="75" t="s">
        <v>7</v>
      </c>
      <c r="G6" s="75"/>
    </row>
    <row r="7" spans="1:7" ht="18.75">
      <c r="A7" s="68" t="s">
        <v>8</v>
      </c>
      <c r="B7" s="68"/>
      <c r="C7" s="68"/>
      <c r="D7" s="6"/>
      <c r="F7" s="76" t="s">
        <v>9</v>
      </c>
      <c r="G7" s="76"/>
    </row>
    <row r="8" spans="1:7" ht="18.75">
      <c r="A8" s="6"/>
      <c r="B8" s="6"/>
      <c r="C8" s="6"/>
      <c r="D8" s="6"/>
      <c r="E8" s="6"/>
      <c r="F8" s="6"/>
    </row>
    <row r="9" spans="1:7" ht="46.5" customHeight="1">
      <c r="A9" s="77" t="s">
        <v>10</v>
      </c>
      <c r="B9" s="77"/>
      <c r="C9" s="77"/>
      <c r="D9" s="77"/>
      <c r="E9" s="77"/>
      <c r="F9" s="77"/>
      <c r="G9" s="77"/>
    </row>
    <row r="10" spans="1:7" ht="19.5" customHeight="1">
      <c r="A10" s="78"/>
      <c r="B10" s="78"/>
      <c r="C10" s="78"/>
      <c r="D10" s="78"/>
      <c r="E10" s="78"/>
      <c r="F10" s="78"/>
      <c r="G10" s="78"/>
    </row>
    <row r="11" spans="1:7" ht="62.25" customHeight="1">
      <c r="A11" s="79" t="s">
        <v>64</v>
      </c>
      <c r="B11" s="79"/>
      <c r="C11" s="79"/>
      <c r="D11" s="79"/>
      <c r="E11" s="79"/>
      <c r="F11" s="79"/>
      <c r="G11" s="79"/>
    </row>
    <row r="12" spans="1:7" ht="15.75" customHeight="1">
      <c r="A12" s="80" t="s">
        <v>11</v>
      </c>
      <c r="B12" s="80"/>
      <c r="C12" s="80"/>
      <c r="D12" s="81" t="s">
        <v>12</v>
      </c>
      <c r="E12" s="81"/>
      <c r="F12" s="81"/>
      <c r="G12" s="81"/>
    </row>
    <row r="13" spans="1:7" ht="15.75" customHeight="1">
      <c r="A13" s="82" t="s">
        <v>13</v>
      </c>
      <c r="B13" s="82"/>
      <c r="C13" s="82"/>
      <c r="D13" s="83" t="s">
        <v>14</v>
      </c>
      <c r="E13" s="83"/>
      <c r="F13" s="83"/>
      <c r="G13" s="83"/>
    </row>
    <row r="14" spans="1:7" ht="15.75" customHeight="1" thickBot="1">
      <c r="A14" s="10"/>
    </row>
    <row r="15" spans="1:7" ht="64.5" customHeight="1">
      <c r="A15" s="11" t="s">
        <v>15</v>
      </c>
      <c r="B15" s="12" t="s">
        <v>16</v>
      </c>
      <c r="C15" s="73" t="s">
        <v>17</v>
      </c>
      <c r="D15" s="73"/>
      <c r="E15" s="73"/>
      <c r="F15" s="12" t="s">
        <v>18</v>
      </c>
      <c r="G15" s="13" t="s">
        <v>19</v>
      </c>
    </row>
    <row r="16" spans="1:7" ht="20.25" customHeight="1">
      <c r="A16" s="87">
        <v>1</v>
      </c>
      <c r="B16" s="89" t="s">
        <v>20</v>
      </c>
      <c r="C16" s="91" t="s">
        <v>21</v>
      </c>
      <c r="D16" s="92"/>
      <c r="E16" s="93"/>
      <c r="F16" s="94" t="s">
        <v>22</v>
      </c>
      <c r="G16" s="96">
        <f>ROUND(D21*D25/D24*D19*D23*D22*D26,3)*1000</f>
        <v>101163</v>
      </c>
    </row>
    <row r="17" spans="1:11" ht="20.25" customHeight="1">
      <c r="A17" s="88"/>
      <c r="B17" s="90"/>
      <c r="C17" s="98" t="s">
        <v>23</v>
      </c>
      <c r="D17" s="99"/>
      <c r="E17" s="100"/>
      <c r="F17" s="95"/>
      <c r="G17" s="97"/>
    </row>
    <row r="18" spans="1:11" ht="20.25" customHeight="1">
      <c r="A18" s="88"/>
      <c r="B18" s="90"/>
      <c r="C18" s="101" t="s">
        <v>24</v>
      </c>
      <c r="D18" s="102"/>
      <c r="E18" s="103"/>
      <c r="F18" s="95"/>
      <c r="G18" s="97"/>
    </row>
    <row r="19" spans="1:11" ht="20.25" customHeight="1">
      <c r="A19" s="88"/>
      <c r="B19" s="90"/>
      <c r="C19" s="14" t="s">
        <v>25</v>
      </c>
      <c r="D19" s="15">
        <v>3.64</v>
      </c>
      <c r="E19" s="16" t="s">
        <v>26</v>
      </c>
      <c r="F19" s="95"/>
      <c r="G19" s="97"/>
    </row>
    <row r="20" spans="1:11" ht="48" customHeight="1">
      <c r="A20" s="88"/>
      <c r="B20" s="90"/>
      <c r="C20" s="104" t="s">
        <v>27</v>
      </c>
      <c r="D20" s="105"/>
      <c r="E20" s="106"/>
      <c r="F20" s="95"/>
      <c r="G20" s="97"/>
    </row>
    <row r="21" spans="1:11" ht="27" customHeight="1">
      <c r="A21" s="88"/>
      <c r="B21" s="90"/>
      <c r="C21" s="17" t="s">
        <v>28</v>
      </c>
      <c r="D21" s="18">
        <v>171.1</v>
      </c>
      <c r="E21" s="19" t="s">
        <v>29</v>
      </c>
      <c r="F21" s="95"/>
      <c r="G21" s="97"/>
    </row>
    <row r="22" spans="1:11" ht="20.25" customHeight="1">
      <c r="A22" s="88"/>
      <c r="B22" s="90"/>
      <c r="C22" s="17" t="s">
        <v>30</v>
      </c>
      <c r="D22" s="18">
        <v>1.2</v>
      </c>
      <c r="E22" s="19" t="s">
        <v>31</v>
      </c>
      <c r="F22" s="95"/>
      <c r="G22" s="97"/>
    </row>
    <row r="23" spans="1:11" ht="20.25" customHeight="1">
      <c r="A23" s="88"/>
      <c r="B23" s="90"/>
      <c r="C23" s="17" t="s">
        <v>32</v>
      </c>
      <c r="D23" s="18">
        <v>2.4</v>
      </c>
      <c r="E23" s="19" t="s">
        <v>33</v>
      </c>
      <c r="F23" s="95"/>
      <c r="G23" s="97"/>
    </row>
    <row r="24" spans="1:11" ht="27" customHeight="1">
      <c r="A24" s="88"/>
      <c r="B24" s="90"/>
      <c r="C24" s="17" t="s">
        <v>34</v>
      </c>
      <c r="D24" s="18">
        <v>200</v>
      </c>
      <c r="E24" s="19" t="s">
        <v>35</v>
      </c>
      <c r="F24" s="95"/>
      <c r="G24" s="97"/>
    </row>
    <row r="25" spans="1:11" ht="27" customHeight="1">
      <c r="A25" s="88"/>
      <c r="B25" s="90"/>
      <c r="C25" s="17" t="s">
        <v>36</v>
      </c>
      <c r="D25" s="18">
        <v>16</v>
      </c>
      <c r="E25" s="19" t="s">
        <v>37</v>
      </c>
      <c r="F25" s="95"/>
      <c r="G25" s="97"/>
    </row>
    <row r="26" spans="1:11" ht="27" customHeight="1">
      <c r="A26" s="88"/>
      <c r="B26" s="90"/>
      <c r="C26" s="17" t="s">
        <v>38</v>
      </c>
      <c r="D26" s="18">
        <v>0.70499999999999996</v>
      </c>
      <c r="E26" s="63" t="s">
        <v>39</v>
      </c>
      <c r="F26" s="95"/>
      <c r="G26" s="97"/>
    </row>
    <row r="27" spans="1:11" ht="44.25" customHeight="1">
      <c r="A27" s="85">
        <v>3</v>
      </c>
      <c r="B27" s="85" t="s">
        <v>41</v>
      </c>
      <c r="C27" s="85"/>
      <c r="D27" s="85"/>
      <c r="E27" s="85"/>
      <c r="F27" s="85" t="s">
        <v>42</v>
      </c>
      <c r="G27" s="86">
        <f>ROUND((G16)*0.1,0)</f>
        <v>10116</v>
      </c>
      <c r="K27" s="20"/>
    </row>
    <row r="28" spans="1:11" ht="17.25" customHeight="1">
      <c r="A28" s="85"/>
      <c r="B28" s="85"/>
      <c r="C28" s="85"/>
      <c r="D28" s="85"/>
      <c r="E28" s="85"/>
      <c r="F28" s="85"/>
      <c r="G28" s="86"/>
    </row>
    <row r="29" spans="1:11" ht="13.5" customHeight="1">
      <c r="A29" s="85"/>
      <c r="B29" s="85"/>
      <c r="C29" s="85"/>
      <c r="D29" s="85"/>
      <c r="E29" s="85"/>
      <c r="F29" s="85"/>
      <c r="G29" s="86"/>
    </row>
    <row r="30" spans="1:11" ht="13.5" customHeight="1">
      <c r="A30" s="85"/>
      <c r="B30" s="85"/>
      <c r="C30" s="85"/>
      <c r="D30" s="85"/>
      <c r="E30" s="85"/>
      <c r="F30" s="85"/>
      <c r="G30" s="86"/>
    </row>
    <row r="31" spans="1:11" ht="15.75" customHeight="1">
      <c r="A31" s="85"/>
      <c r="B31" s="85"/>
      <c r="C31" s="85"/>
      <c r="D31" s="85"/>
      <c r="E31" s="85"/>
      <c r="F31" s="85"/>
      <c r="G31" s="86"/>
      <c r="I31" s="20"/>
    </row>
    <row r="32" spans="1:11" ht="13.5" customHeight="1">
      <c r="A32" s="85"/>
      <c r="B32" s="85"/>
      <c r="C32" s="85"/>
      <c r="D32" s="85"/>
      <c r="E32" s="85"/>
      <c r="F32" s="85"/>
      <c r="G32" s="86"/>
    </row>
    <row r="33" spans="1:9" ht="48.75" customHeight="1" thickBot="1">
      <c r="A33" s="64">
        <v>2</v>
      </c>
      <c r="B33" s="65" t="s">
        <v>40</v>
      </c>
      <c r="C33" s="84"/>
      <c r="D33" s="84"/>
      <c r="E33" s="84"/>
      <c r="F33" s="66"/>
      <c r="G33" s="67">
        <v>20000</v>
      </c>
    </row>
    <row r="34" spans="1:9" ht="19.5" customHeight="1" thickBot="1">
      <c r="A34" s="21"/>
      <c r="B34" s="22" t="s">
        <v>43</v>
      </c>
      <c r="C34" s="108"/>
      <c r="D34" s="109"/>
      <c r="E34" s="110"/>
      <c r="F34" s="23"/>
      <c r="G34" s="24">
        <f>SUM(G16:G33)</f>
        <v>131279</v>
      </c>
    </row>
    <row r="35" spans="1:9" ht="19.5" customHeight="1" thickBot="1">
      <c r="A35" s="25"/>
      <c r="B35" s="26" t="s">
        <v>44</v>
      </c>
      <c r="C35" s="111"/>
      <c r="D35" s="112"/>
      <c r="E35" s="113"/>
      <c r="F35" s="27"/>
      <c r="G35" s="28">
        <f>ROUND(G34*0.18,3)</f>
        <v>23630.22</v>
      </c>
    </row>
    <row r="36" spans="1:9" ht="19.5" customHeight="1" thickBot="1">
      <c r="A36" s="29"/>
      <c r="B36" s="30" t="s">
        <v>45</v>
      </c>
      <c r="C36" s="114"/>
      <c r="D36" s="115"/>
      <c r="E36" s="116"/>
      <c r="F36" s="31"/>
      <c r="G36" s="32">
        <f>G34+G35</f>
        <v>154909.22</v>
      </c>
      <c r="I36" s="33"/>
    </row>
    <row r="37" spans="1:9" ht="20.25" customHeight="1">
      <c r="A37" s="34"/>
      <c r="B37" s="34"/>
      <c r="C37" s="34"/>
      <c r="D37" s="34"/>
      <c r="E37" s="34"/>
      <c r="F37" s="34"/>
      <c r="G37" s="35"/>
    </row>
    <row r="38" spans="1:9" ht="39" customHeight="1">
      <c r="A38" s="117"/>
      <c r="B38" s="118"/>
      <c r="C38" s="118"/>
      <c r="D38" s="118"/>
      <c r="E38" s="118"/>
      <c r="F38" s="118"/>
      <c r="G38" s="118"/>
    </row>
    <row r="39" spans="1:9" ht="18" customHeight="1">
      <c r="A39" s="36"/>
    </row>
    <row r="40" spans="1:9" ht="18" customHeight="1">
      <c r="A40" s="74" t="s">
        <v>46</v>
      </c>
      <c r="B40" s="74"/>
      <c r="C40" s="74"/>
      <c r="D40" s="107"/>
      <c r="E40" s="107"/>
      <c r="F40" s="37" t="s">
        <v>47</v>
      </c>
    </row>
    <row r="41" spans="1:9" ht="18" customHeight="1">
      <c r="A41" s="74" t="s">
        <v>48</v>
      </c>
      <c r="B41" s="74"/>
      <c r="C41" s="74"/>
      <c r="D41" s="107"/>
      <c r="E41" s="107"/>
      <c r="F41" s="37"/>
    </row>
    <row r="42" spans="1:9" ht="18" customHeight="1">
      <c r="B42" s="38"/>
    </row>
    <row r="43" spans="1:9" ht="18" customHeight="1">
      <c r="B43" s="38"/>
    </row>
    <row r="44" spans="1:9" ht="18" customHeight="1"/>
    <row r="45" spans="1:9" ht="18" customHeight="1"/>
    <row r="46" spans="1:9" ht="18" customHeight="1"/>
  </sheetData>
  <mergeCells count="40">
    <mergeCell ref="A41:C41"/>
    <mergeCell ref="D41:E41"/>
    <mergeCell ref="C34:E34"/>
    <mergeCell ref="C35:E35"/>
    <mergeCell ref="C36:E36"/>
    <mergeCell ref="A38:G38"/>
    <mergeCell ref="A40:C40"/>
    <mergeCell ref="D40:E40"/>
    <mergeCell ref="G27:G32"/>
    <mergeCell ref="A16:A26"/>
    <mergeCell ref="B16:B26"/>
    <mergeCell ref="C16:E16"/>
    <mergeCell ref="F16:F26"/>
    <mergeCell ref="G16:G26"/>
    <mergeCell ref="C17:E17"/>
    <mergeCell ref="C18:E18"/>
    <mergeCell ref="C20:E20"/>
    <mergeCell ref="C33:E33"/>
    <mergeCell ref="A27:A32"/>
    <mergeCell ref="B27:B32"/>
    <mergeCell ref="C27:E32"/>
    <mergeCell ref="F27:F32"/>
    <mergeCell ref="C15:E15"/>
    <mergeCell ref="A6:C6"/>
    <mergeCell ref="F6:G6"/>
    <mergeCell ref="A7:C7"/>
    <mergeCell ref="F7:G7"/>
    <mergeCell ref="A9:G9"/>
    <mergeCell ref="A10:G10"/>
    <mergeCell ref="A11:G11"/>
    <mergeCell ref="A12:C12"/>
    <mergeCell ref="D12:G12"/>
    <mergeCell ref="A13:C13"/>
    <mergeCell ref="D13:G13"/>
    <mergeCell ref="F5:G5"/>
    <mergeCell ref="A1:C1"/>
    <mergeCell ref="F1:G1"/>
    <mergeCell ref="F2:G2"/>
    <mergeCell ref="F3:G3"/>
    <mergeCell ref="F4:G4"/>
  </mergeCells>
  <printOptions horizontalCentered="1"/>
  <pageMargins left="0.47244094488188981" right="0.19685039370078741" top="0.19685039370078741" bottom="0.23622047244094491" header="0.19685039370078741" footer="0.23622047244094491"/>
  <pageSetup paperSize="9" scale="56" firstPageNumber="0" fitToHeight="3" orientation="portrait" horizontalDpi="300" verticalDpi="300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44"/>
  <sheetViews>
    <sheetView tabSelected="1" view="pageBreakPreview" zoomScale="115" zoomScaleSheetLayoutView="115" workbookViewId="0">
      <selection activeCell="E6" sqref="E6"/>
    </sheetView>
  </sheetViews>
  <sheetFormatPr defaultRowHeight="12.75"/>
  <cols>
    <col min="1" max="1" width="5.7109375" customWidth="1"/>
    <col min="2" max="2" width="34" customWidth="1"/>
    <col min="3" max="3" width="7.28515625" customWidth="1"/>
    <col min="4" max="4" width="8.42578125" customWidth="1"/>
    <col min="5" max="5" width="23.5703125" customWidth="1"/>
    <col min="6" max="6" width="31.140625" customWidth="1"/>
    <col min="7" max="7" width="16.7109375" style="9" customWidth="1"/>
    <col min="11" max="11" width="14.140625" customWidth="1"/>
  </cols>
  <sheetData>
    <row r="1" spans="1:16" ht="17.25" customHeight="1">
      <c r="A1" s="79" t="s">
        <v>65</v>
      </c>
      <c r="B1" s="79"/>
      <c r="C1" s="79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9.5" customHeight="1">
      <c r="A2" s="48"/>
      <c r="B2" s="48"/>
      <c r="C2" s="48"/>
      <c r="D2" s="49"/>
      <c r="E2" s="50"/>
      <c r="F2" s="51"/>
      <c r="G2" s="48"/>
      <c r="H2" s="48"/>
      <c r="I2" s="48"/>
      <c r="J2" s="52"/>
      <c r="K2" s="52"/>
      <c r="L2" s="53"/>
      <c r="M2" s="53"/>
      <c r="N2" s="53"/>
      <c r="O2" s="53"/>
      <c r="P2" s="53"/>
    </row>
    <row r="3" spans="1:16" ht="21" customHeight="1">
      <c r="A3" s="54" t="s">
        <v>54</v>
      </c>
      <c r="B3" s="54"/>
      <c r="C3" s="54"/>
      <c r="D3" s="49"/>
      <c r="E3" s="50"/>
      <c r="F3" s="55" t="s">
        <v>55</v>
      </c>
      <c r="G3" s="52"/>
      <c r="H3" s="52"/>
      <c r="L3" s="53"/>
      <c r="M3" s="53"/>
      <c r="N3" s="53"/>
      <c r="O3" s="53"/>
      <c r="P3" s="53"/>
    </row>
    <row r="4" spans="1:16" s="10" customFormat="1" ht="26.25" customHeight="1">
      <c r="A4" s="10" t="s">
        <v>56</v>
      </c>
      <c r="F4" s="10" t="s">
        <v>57</v>
      </c>
    </row>
    <row r="5" spans="1:16" s="10" customFormat="1" ht="15.75">
      <c r="A5" s="10" t="s">
        <v>58</v>
      </c>
      <c r="F5" s="10" t="s">
        <v>59</v>
      </c>
    </row>
    <row r="6" spans="1:16" s="10" customFormat="1" ht="48" customHeight="1"/>
    <row r="7" spans="1:16" s="10" customFormat="1" ht="15.75">
      <c r="A7" s="36" t="s">
        <v>60</v>
      </c>
      <c r="F7" s="36" t="s">
        <v>61</v>
      </c>
    </row>
    <row r="8" spans="1:16" ht="15.75">
      <c r="A8" s="56" t="s">
        <v>63</v>
      </c>
      <c r="B8" s="56"/>
      <c r="C8" s="56"/>
      <c r="D8" s="57"/>
      <c r="E8" s="58"/>
      <c r="F8" s="59" t="str">
        <f>A8</f>
        <v>"_____" ________________ 20     г.</v>
      </c>
      <c r="G8" s="60"/>
      <c r="H8" s="60"/>
      <c r="L8" s="61"/>
      <c r="M8" s="51"/>
      <c r="N8" s="51"/>
      <c r="O8" s="51"/>
      <c r="P8" s="51"/>
    </row>
    <row r="9" spans="1:16" ht="26.25" customHeight="1">
      <c r="A9" s="56"/>
      <c r="B9" s="56"/>
      <c r="C9" s="56"/>
      <c r="D9" s="57"/>
      <c r="E9" s="58"/>
      <c r="F9" s="59"/>
      <c r="G9" s="60"/>
      <c r="H9" s="60"/>
      <c r="L9" s="61"/>
      <c r="M9" s="51"/>
      <c r="N9" s="51"/>
      <c r="O9" s="51"/>
      <c r="P9" s="51"/>
    </row>
    <row r="10" spans="1:16" ht="19.5" customHeight="1">
      <c r="A10" s="119" t="s">
        <v>62</v>
      </c>
      <c r="B10" s="119"/>
      <c r="C10" s="119"/>
      <c r="D10" s="119"/>
      <c r="E10" s="119"/>
      <c r="F10" s="119"/>
      <c r="G10" s="119"/>
      <c r="H10" s="62"/>
      <c r="I10" s="62"/>
      <c r="J10" s="62"/>
      <c r="K10" s="62"/>
    </row>
    <row r="11" spans="1:16" ht="33" customHeight="1" thickBot="1">
      <c r="A11" s="79" t="s">
        <v>64</v>
      </c>
      <c r="B11" s="79"/>
      <c r="C11" s="79"/>
      <c r="D11" s="79"/>
      <c r="E11" s="79"/>
      <c r="F11" s="79"/>
      <c r="G11" s="79"/>
    </row>
    <row r="12" spans="1:16" ht="64.5" customHeight="1">
      <c r="A12" s="11" t="s">
        <v>15</v>
      </c>
      <c r="B12" s="12" t="s">
        <v>16</v>
      </c>
      <c r="C12" s="73" t="s">
        <v>17</v>
      </c>
      <c r="D12" s="73"/>
      <c r="E12" s="73"/>
      <c r="F12" s="12" t="s">
        <v>18</v>
      </c>
      <c r="G12" s="13" t="s">
        <v>19</v>
      </c>
    </row>
    <row r="13" spans="1:16" ht="20.25" customHeight="1">
      <c r="A13" s="87">
        <v>1</v>
      </c>
      <c r="B13" s="89" t="s">
        <v>20</v>
      </c>
      <c r="C13" s="91" t="s">
        <v>21</v>
      </c>
      <c r="D13" s="92"/>
      <c r="E13" s="93"/>
      <c r="F13" s="94" t="s">
        <v>22</v>
      </c>
      <c r="G13" s="96">
        <f>ROUND(D18*D22/D21*D16*D20*D19*D23,3)*1000</f>
        <v>101163</v>
      </c>
    </row>
    <row r="14" spans="1:16" ht="20.25" customHeight="1">
      <c r="A14" s="88"/>
      <c r="B14" s="90"/>
      <c r="C14" s="98" t="s">
        <v>23</v>
      </c>
      <c r="D14" s="99"/>
      <c r="E14" s="100"/>
      <c r="F14" s="95"/>
      <c r="G14" s="97"/>
    </row>
    <row r="15" spans="1:16" ht="20.25" customHeight="1">
      <c r="A15" s="88"/>
      <c r="B15" s="90"/>
      <c r="C15" s="101" t="s">
        <v>24</v>
      </c>
      <c r="D15" s="102"/>
      <c r="E15" s="103"/>
      <c r="F15" s="95"/>
      <c r="G15" s="97"/>
    </row>
    <row r="16" spans="1:16" ht="20.25" customHeight="1">
      <c r="A16" s="88"/>
      <c r="B16" s="90"/>
      <c r="C16" s="14" t="s">
        <v>25</v>
      </c>
      <c r="D16" s="15">
        <v>3.64</v>
      </c>
      <c r="E16" s="43" t="s">
        <v>26</v>
      </c>
      <c r="F16" s="95"/>
      <c r="G16" s="97"/>
    </row>
    <row r="17" spans="1:11" ht="48" customHeight="1">
      <c r="A17" s="88"/>
      <c r="B17" s="90"/>
      <c r="C17" s="104" t="s">
        <v>27</v>
      </c>
      <c r="D17" s="105"/>
      <c r="E17" s="106"/>
      <c r="F17" s="95"/>
      <c r="G17" s="97"/>
    </row>
    <row r="18" spans="1:11" ht="27" customHeight="1">
      <c r="A18" s="88"/>
      <c r="B18" s="90"/>
      <c r="C18" s="17" t="s">
        <v>28</v>
      </c>
      <c r="D18" s="18">
        <v>171.1</v>
      </c>
      <c r="E18" s="42" t="s">
        <v>29</v>
      </c>
      <c r="F18" s="95"/>
      <c r="G18" s="97"/>
    </row>
    <row r="19" spans="1:11" ht="20.25" customHeight="1">
      <c r="A19" s="88"/>
      <c r="B19" s="90"/>
      <c r="C19" s="17" t="s">
        <v>30</v>
      </c>
      <c r="D19" s="18">
        <v>1.2</v>
      </c>
      <c r="E19" s="42" t="s">
        <v>31</v>
      </c>
      <c r="F19" s="95"/>
      <c r="G19" s="97"/>
    </row>
    <row r="20" spans="1:11" ht="20.25" customHeight="1">
      <c r="A20" s="88"/>
      <c r="B20" s="90"/>
      <c r="C20" s="17" t="s">
        <v>32</v>
      </c>
      <c r="D20" s="18">
        <v>2.4</v>
      </c>
      <c r="E20" s="42" t="s">
        <v>33</v>
      </c>
      <c r="F20" s="95"/>
      <c r="G20" s="97"/>
    </row>
    <row r="21" spans="1:11" ht="27" customHeight="1">
      <c r="A21" s="88"/>
      <c r="B21" s="90"/>
      <c r="C21" s="17" t="s">
        <v>34</v>
      </c>
      <c r="D21" s="18">
        <v>200</v>
      </c>
      <c r="E21" s="42" t="s">
        <v>35</v>
      </c>
      <c r="F21" s="95"/>
      <c r="G21" s="97"/>
    </row>
    <row r="22" spans="1:11" ht="27" customHeight="1">
      <c r="A22" s="88"/>
      <c r="B22" s="90"/>
      <c r="C22" s="17" t="s">
        <v>36</v>
      </c>
      <c r="D22" s="18">
        <v>16</v>
      </c>
      <c r="E22" s="42" t="s">
        <v>37</v>
      </c>
      <c r="F22" s="95"/>
      <c r="G22" s="97"/>
    </row>
    <row r="23" spans="1:11" ht="27" customHeight="1">
      <c r="A23" s="88"/>
      <c r="B23" s="90"/>
      <c r="C23" s="17" t="s">
        <v>38</v>
      </c>
      <c r="D23" s="18">
        <v>0.70499999999999996</v>
      </c>
      <c r="E23" s="63" t="s">
        <v>39</v>
      </c>
      <c r="F23" s="95"/>
      <c r="G23" s="97"/>
    </row>
    <row r="24" spans="1:11" ht="44.25" customHeight="1">
      <c r="A24" s="85">
        <v>2</v>
      </c>
      <c r="B24" s="85" t="s">
        <v>41</v>
      </c>
      <c r="C24" s="85"/>
      <c r="D24" s="85"/>
      <c r="E24" s="85"/>
      <c r="F24" s="85" t="s">
        <v>42</v>
      </c>
      <c r="G24" s="86">
        <f>ROUND((G13)*0.1,0)</f>
        <v>10116</v>
      </c>
      <c r="K24" s="20"/>
    </row>
    <row r="25" spans="1:11" ht="17.25" customHeight="1">
      <c r="A25" s="85"/>
      <c r="B25" s="85"/>
      <c r="C25" s="85"/>
      <c r="D25" s="85"/>
      <c r="E25" s="85"/>
      <c r="F25" s="85"/>
      <c r="G25" s="86"/>
    </row>
    <row r="26" spans="1:11" ht="13.5" customHeight="1">
      <c r="A26" s="85"/>
      <c r="B26" s="85"/>
      <c r="C26" s="85"/>
      <c r="D26" s="85"/>
      <c r="E26" s="85"/>
      <c r="F26" s="85"/>
      <c r="G26" s="86"/>
    </row>
    <row r="27" spans="1:11" ht="13.5" customHeight="1">
      <c r="A27" s="85"/>
      <c r="B27" s="85"/>
      <c r="C27" s="85"/>
      <c r="D27" s="85"/>
      <c r="E27" s="85"/>
      <c r="F27" s="85"/>
      <c r="G27" s="86"/>
    </row>
    <row r="28" spans="1:11" ht="15.75" customHeight="1">
      <c r="A28" s="85"/>
      <c r="B28" s="85"/>
      <c r="C28" s="85"/>
      <c r="D28" s="85"/>
      <c r="E28" s="85"/>
      <c r="F28" s="85"/>
      <c r="G28" s="86"/>
      <c r="I28" s="20"/>
    </row>
    <row r="29" spans="1:11" ht="13.5" customHeight="1">
      <c r="A29" s="85"/>
      <c r="B29" s="85"/>
      <c r="C29" s="85"/>
      <c r="D29" s="85"/>
      <c r="E29" s="85"/>
      <c r="F29" s="85"/>
      <c r="G29" s="86"/>
    </row>
    <row r="30" spans="1:11" ht="48.75" customHeight="1" thickBot="1">
      <c r="A30" s="64">
        <v>3</v>
      </c>
      <c r="B30" s="65" t="s">
        <v>40</v>
      </c>
      <c r="C30" s="84"/>
      <c r="D30" s="84"/>
      <c r="E30" s="84"/>
      <c r="F30" s="66"/>
      <c r="G30" s="67">
        <f>20000+6564</f>
        <v>26564</v>
      </c>
    </row>
    <row r="31" spans="1:11" ht="19.5" customHeight="1" thickBot="1">
      <c r="A31" s="21"/>
      <c r="B31" s="39" t="s">
        <v>43</v>
      </c>
      <c r="C31" s="108"/>
      <c r="D31" s="109"/>
      <c r="E31" s="110"/>
      <c r="F31" s="23"/>
      <c r="G31" s="24">
        <f>SUM(G13:G30)</f>
        <v>137843</v>
      </c>
    </row>
    <row r="32" spans="1:11" ht="19.5" customHeight="1" thickBot="1">
      <c r="A32" s="25"/>
      <c r="B32" s="40" t="s">
        <v>44</v>
      </c>
      <c r="C32" s="111"/>
      <c r="D32" s="112"/>
      <c r="E32" s="113"/>
      <c r="F32" s="27"/>
      <c r="G32" s="28">
        <f>ROUND(G31*0.18,3)</f>
        <v>24811.74</v>
      </c>
    </row>
    <row r="33" spans="1:9" ht="19.5" customHeight="1" thickBot="1">
      <c r="A33" s="29"/>
      <c r="B33" s="30" t="s">
        <v>45</v>
      </c>
      <c r="C33" s="114"/>
      <c r="D33" s="115"/>
      <c r="E33" s="116"/>
      <c r="F33" s="31"/>
      <c r="G33" s="32">
        <f>G31+G32</f>
        <v>162654.74</v>
      </c>
      <c r="I33" s="33"/>
    </row>
    <row r="34" spans="1:9" ht="19.5" customHeight="1">
      <c r="A34" s="46"/>
      <c r="B34" s="46"/>
      <c r="C34" s="46"/>
      <c r="D34" s="46"/>
      <c r="E34" s="46"/>
      <c r="F34" s="41"/>
      <c r="G34" s="47"/>
      <c r="I34" s="33"/>
    </row>
    <row r="35" spans="1:9" s="44" customFormat="1" ht="20.25" customHeight="1">
      <c r="A35" s="44" t="s">
        <v>49</v>
      </c>
    </row>
    <row r="36" spans="1:9" s="44" customFormat="1" ht="24" customHeight="1">
      <c r="A36" s="44" t="s">
        <v>50</v>
      </c>
    </row>
    <row r="37" spans="1:9" s="44" customFormat="1" ht="18" customHeight="1">
      <c r="A37" s="44" t="s">
        <v>51</v>
      </c>
    </row>
    <row r="38" spans="1:9" s="44" customFormat="1" ht="18" customHeight="1">
      <c r="A38" s="45" t="s">
        <v>52</v>
      </c>
    </row>
    <row r="39" spans="1:9" s="44" customFormat="1" ht="18" customHeight="1">
      <c r="A39" s="44" t="s">
        <v>53</v>
      </c>
    </row>
    <row r="40" spans="1:9" s="44" customFormat="1" ht="18" customHeight="1"/>
    <row r="41" spans="1:9" ht="18" customHeight="1">
      <c r="B41" s="38"/>
    </row>
    <row r="42" spans="1:9" ht="18" customHeight="1"/>
    <row r="43" spans="1:9" ht="18" customHeight="1"/>
    <row r="44" spans="1:9" ht="18" customHeight="1"/>
  </sheetData>
  <mergeCells count="21">
    <mergeCell ref="A1:P1"/>
    <mergeCell ref="C30:E30"/>
    <mergeCell ref="C31:E31"/>
    <mergeCell ref="C32:E32"/>
    <mergeCell ref="C33:E33"/>
    <mergeCell ref="A24:A29"/>
    <mergeCell ref="B24:B29"/>
    <mergeCell ref="C24:E29"/>
    <mergeCell ref="F24:F29"/>
    <mergeCell ref="G24:G29"/>
    <mergeCell ref="A13:A23"/>
    <mergeCell ref="B13:B23"/>
    <mergeCell ref="C13:E13"/>
    <mergeCell ref="F13:F23"/>
    <mergeCell ref="G13:G23"/>
    <mergeCell ref="C14:E14"/>
    <mergeCell ref="C15:E15"/>
    <mergeCell ref="C17:E17"/>
    <mergeCell ref="A11:G11"/>
    <mergeCell ref="C12:E12"/>
    <mergeCell ref="A10:G10"/>
  </mergeCells>
  <printOptions horizontalCentered="1"/>
  <pageMargins left="0.47244094488188981" right="0.19685039370078741" top="0.19685039370078741" bottom="0.23622047244094491" header="0.19685039370078741" footer="0.23622047244094491"/>
  <pageSetup paperSize="9" scale="75" firstPageNumber="0" fitToHeight="3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смета (4)</vt:lpstr>
      <vt:lpstr>смета-д</vt:lpstr>
      <vt:lpstr>'смета (4)'!Заголовки_для_печати</vt:lpstr>
      <vt:lpstr>'смета-д'!Заголовки_для_печати</vt:lpstr>
      <vt:lpstr>'смета (4)'!Область_печати</vt:lpstr>
      <vt:lpstr>'смета-д'!Область_печати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a.belov</dc:creator>
  <cp:lastModifiedBy>SPGS</cp:lastModifiedBy>
  <cp:lastPrinted>2014-02-03T06:10:18Z</cp:lastPrinted>
  <dcterms:created xsi:type="dcterms:W3CDTF">2014-01-15T12:10:56Z</dcterms:created>
  <dcterms:modified xsi:type="dcterms:W3CDTF">2014-02-03T06:10:39Z</dcterms:modified>
</cp:coreProperties>
</file>