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URIST\Шереметьева\ЗАКУПКИ\ЗАО. Размещение 29.12.2016\по №____\Что по № 512-16 размещаем на сайте\"/>
    </mc:Choice>
  </mc:AlternateContent>
  <bookViews>
    <workbookView xWindow="120" yWindow="90" windowWidth="19440" windowHeight="12780"/>
  </bookViews>
  <sheets>
    <sheet name="Коридор" sheetId="38" r:id="rId1"/>
    <sheet name="200" sheetId="37" r:id="rId2"/>
    <sheet name="201" sheetId="36" r:id="rId3"/>
    <sheet name="202" sheetId="35" r:id="rId4"/>
    <sheet name="205" sheetId="34" r:id="rId5"/>
    <sheet name="207" sheetId="33" r:id="rId6"/>
    <sheet name="200а" sheetId="48" r:id="rId7"/>
    <sheet name="414" sheetId="49" r:id="rId8"/>
    <sheet name="227" sheetId="50" r:id="rId9"/>
  </sheets>
  <calcPr calcId="152511"/>
</workbook>
</file>

<file path=xl/calcChain.xml><?xml version="1.0" encoding="utf-8"?>
<calcChain xmlns="http://schemas.openxmlformats.org/spreadsheetml/2006/main">
  <c r="J55" i="38" l="1"/>
  <c r="J48" i="38"/>
  <c r="J54" i="50"/>
  <c r="J53" i="50"/>
  <c r="J52" i="50"/>
  <c r="J51" i="50"/>
  <c r="J50" i="50"/>
  <c r="J47" i="50"/>
  <c r="J46" i="50"/>
  <c r="J45" i="50"/>
  <c r="J44" i="50"/>
  <c r="J43" i="50"/>
  <c r="J42" i="50"/>
  <c r="J41" i="50"/>
  <c r="J40" i="50"/>
  <c r="J39" i="50"/>
  <c r="J38" i="50"/>
  <c r="J54" i="49"/>
  <c r="J53" i="49"/>
  <c r="J52" i="49"/>
  <c r="J51" i="49"/>
  <c r="J50" i="49"/>
  <c r="J47" i="49"/>
  <c r="J46" i="49"/>
  <c r="J45" i="49"/>
  <c r="J44" i="49"/>
  <c r="J43" i="49"/>
  <c r="J42" i="49"/>
  <c r="J41" i="49"/>
  <c r="J40" i="49"/>
  <c r="J39" i="49"/>
  <c r="J38" i="49"/>
  <c r="J54" i="48"/>
  <c r="J53" i="48"/>
  <c r="J52" i="48"/>
  <c r="J51" i="48"/>
  <c r="J50" i="48"/>
  <c r="J47" i="48"/>
  <c r="J46" i="48"/>
  <c r="J45" i="48"/>
  <c r="J44" i="48"/>
  <c r="J43" i="48"/>
  <c r="J42" i="48"/>
  <c r="J41" i="48"/>
  <c r="J40" i="48"/>
  <c r="J39" i="48"/>
  <c r="J38" i="48"/>
  <c r="J55" i="50" l="1"/>
  <c r="J56" i="50" s="1"/>
  <c r="J55" i="49"/>
  <c r="J56" i="49" s="1"/>
  <c r="J48" i="49"/>
  <c r="J57" i="49" s="1"/>
  <c r="J48" i="50"/>
  <c r="J55" i="48"/>
  <c r="J56" i="48" s="1"/>
  <c r="J48" i="48"/>
  <c r="J56" i="38"/>
  <c r="J54" i="38"/>
  <c r="J53" i="38"/>
  <c r="J52" i="38"/>
  <c r="J51" i="38"/>
  <c r="J47" i="38"/>
  <c r="J46" i="38"/>
  <c r="J45" i="38"/>
  <c r="J44" i="38"/>
  <c r="J43" i="38"/>
  <c r="J42" i="38"/>
  <c r="J41" i="38"/>
  <c r="J40" i="38"/>
  <c r="J39" i="38"/>
  <c r="J38" i="38"/>
  <c r="J54" i="37"/>
  <c r="J53" i="37"/>
  <c r="J52" i="37"/>
  <c r="J51" i="37"/>
  <c r="J50" i="37"/>
  <c r="J47" i="37"/>
  <c r="J46" i="37"/>
  <c r="J45" i="37"/>
  <c r="J44" i="37"/>
  <c r="J43" i="37"/>
  <c r="J42" i="37"/>
  <c r="J41" i="37"/>
  <c r="J40" i="37"/>
  <c r="J39" i="37"/>
  <c r="J38" i="37"/>
  <c r="J54" i="36"/>
  <c r="J53" i="36"/>
  <c r="J52" i="36"/>
  <c r="J51" i="36"/>
  <c r="J50" i="36"/>
  <c r="J47" i="36"/>
  <c r="J46" i="36"/>
  <c r="J45" i="36"/>
  <c r="J44" i="36"/>
  <c r="J43" i="36"/>
  <c r="J42" i="36"/>
  <c r="J41" i="36"/>
  <c r="J40" i="36"/>
  <c r="J39" i="36"/>
  <c r="J38" i="36"/>
  <c r="J54" i="35"/>
  <c r="J53" i="35"/>
  <c r="J52" i="35"/>
  <c r="J51" i="35"/>
  <c r="J50" i="35"/>
  <c r="J47" i="35"/>
  <c r="J46" i="35"/>
  <c r="J45" i="35"/>
  <c r="J44" i="35"/>
  <c r="J43" i="35"/>
  <c r="J42" i="35"/>
  <c r="J41" i="35"/>
  <c r="J40" i="35"/>
  <c r="J39" i="35"/>
  <c r="J38" i="35"/>
  <c r="J54" i="34"/>
  <c r="J53" i="34"/>
  <c r="J52" i="34"/>
  <c r="J51" i="34"/>
  <c r="J50" i="34"/>
  <c r="J47" i="34"/>
  <c r="J46" i="34"/>
  <c r="J45" i="34"/>
  <c r="J44" i="34"/>
  <c r="J43" i="34"/>
  <c r="J42" i="34"/>
  <c r="J41" i="34"/>
  <c r="J40" i="34"/>
  <c r="J39" i="34"/>
  <c r="J38" i="34"/>
  <c r="J54" i="33"/>
  <c r="J53" i="33"/>
  <c r="J52" i="33"/>
  <c r="J51" i="33"/>
  <c r="J50" i="33"/>
  <c r="J47" i="33"/>
  <c r="J46" i="33"/>
  <c r="J45" i="33"/>
  <c r="J44" i="33"/>
  <c r="J43" i="33"/>
  <c r="J42" i="33"/>
  <c r="J41" i="33"/>
  <c r="J40" i="33"/>
  <c r="J39" i="33"/>
  <c r="J38" i="33"/>
  <c r="J57" i="50" l="1"/>
  <c r="J59" i="50" s="1"/>
  <c r="J48" i="35"/>
  <c r="J57" i="38"/>
  <c r="J49" i="38"/>
  <c r="J59" i="49"/>
  <c r="J60" i="49" s="1"/>
  <c r="J57" i="48"/>
  <c r="J59" i="48" s="1"/>
  <c r="J60" i="50"/>
  <c r="J55" i="35"/>
  <c r="J55" i="33"/>
  <c r="J48" i="33"/>
  <c r="J55" i="34"/>
  <c r="J48" i="34"/>
  <c r="J55" i="37"/>
  <c r="J48" i="37"/>
  <c r="J55" i="36"/>
  <c r="J48" i="36"/>
  <c r="J60" i="48" l="1"/>
  <c r="J56" i="33"/>
  <c r="J56" i="34"/>
  <c r="J57" i="34" s="1"/>
  <c r="J56" i="35"/>
  <c r="J56" i="36"/>
  <c r="J56" i="37"/>
  <c r="J58" i="38"/>
  <c r="J59" i="38" s="1"/>
  <c r="J61" i="38" s="1"/>
  <c r="J57" i="33" l="1"/>
  <c r="J59" i="33" s="1"/>
  <c r="J59" i="34"/>
  <c r="J60" i="34" s="1"/>
  <c r="J57" i="35"/>
  <c r="J59" i="35" s="1"/>
  <c r="J60" i="35" s="1"/>
  <c r="J57" i="36"/>
  <c r="J59" i="36" s="1"/>
  <c r="J60" i="36" s="1"/>
  <c r="J57" i="37"/>
  <c r="J59" i="37" s="1"/>
  <c r="J62" i="38"/>
  <c r="J60" i="33" l="1"/>
  <c r="J60" i="37"/>
</calcChain>
</file>

<file path=xl/sharedStrings.xml><?xml version="1.0" encoding="utf-8"?>
<sst xmlns="http://schemas.openxmlformats.org/spreadsheetml/2006/main" count="1057" uniqueCount="131">
  <si>
    <t>СОГЛАСОВАНО:</t>
  </si>
  <si>
    <t>УТВЕРЖДАЮ:</t>
  </si>
  <si>
    <t>Генеральный директор ЗАО "СПГЭС"</t>
  </si>
  <si>
    <t>Генеральный  директор ЗАО ИВК "Солнечный"</t>
  </si>
  <si>
    <t>________________ Козин С.В.</t>
  </si>
  <si>
    <t>_________________Комаров А.Н.</t>
  </si>
  <si>
    <t>" _____ " ________________ 201_ г.</t>
  </si>
  <si>
    <t>"______ " _________________201_ г.</t>
  </si>
  <si>
    <t>Код</t>
  </si>
  <si>
    <t xml:space="preserve">Форма по ОКУД </t>
  </si>
  <si>
    <t>Инвестор</t>
  </si>
  <si>
    <t>по ОКПО</t>
  </si>
  <si>
    <t>(организация, адрес, телефон, факс)</t>
  </si>
  <si>
    <t>Заказчик (генподрядчик)</t>
  </si>
  <si>
    <t>ЗАО "СПГЭС"</t>
  </si>
  <si>
    <t xml:space="preserve">Подрядчик (субподрядчик) </t>
  </si>
  <si>
    <t>ЗАО ИВК "Солнечный"</t>
  </si>
  <si>
    <t>Стройка</t>
  </si>
  <si>
    <t>(наименование, адрес)</t>
  </si>
  <si>
    <t>Объект</t>
  </si>
  <si>
    <t>(наименование)</t>
  </si>
  <si>
    <t>Вид деятельности по ОКДП</t>
  </si>
  <si>
    <t xml:space="preserve">Договор подряда (контракт)    </t>
  </si>
  <si>
    <t>номер</t>
  </si>
  <si>
    <t>дата</t>
  </si>
  <si>
    <t xml:space="preserve">Вид операции </t>
  </si>
  <si>
    <t>Номер документа</t>
  </si>
  <si>
    <t>Дата составления</t>
  </si>
  <si>
    <t>Отчетный период</t>
  </si>
  <si>
    <t>с</t>
  </si>
  <si>
    <t>по</t>
  </si>
  <si>
    <t xml:space="preserve">СМЕТА №    </t>
  </si>
  <si>
    <t>Номер</t>
  </si>
  <si>
    <t>Наименование материалов, оборудования, работ</t>
  </si>
  <si>
    <t>Описание</t>
  </si>
  <si>
    <t>ФЕРм         2001</t>
  </si>
  <si>
    <t>Коэфф-т</t>
  </si>
  <si>
    <t>Единица измерения</t>
  </si>
  <si>
    <t>Выполнено работ</t>
  </si>
  <si>
    <t>по порядку</t>
  </si>
  <si>
    <t>позиции по смете</t>
  </si>
  <si>
    <t>количество</t>
  </si>
  <si>
    <t>цена за еденицу, руб.</t>
  </si>
  <si>
    <t>стоимость, руб</t>
  </si>
  <si>
    <t>1. Материалы и оборудование</t>
  </si>
  <si>
    <t>1.1</t>
  </si>
  <si>
    <t>Розетка одинарная</t>
  </si>
  <si>
    <t>RJ 45</t>
  </si>
  <si>
    <t>шт.</t>
  </si>
  <si>
    <t>1.2</t>
  </si>
  <si>
    <t>Розетка двойная</t>
  </si>
  <si>
    <t>RJ 45, RJ 11</t>
  </si>
  <si>
    <t>1.3</t>
  </si>
  <si>
    <t>Кабель канал Legrand</t>
  </si>
  <si>
    <t>16/60</t>
  </si>
  <si>
    <t>м</t>
  </si>
  <si>
    <t>1.4</t>
  </si>
  <si>
    <t>105/50</t>
  </si>
  <si>
    <t>1.5</t>
  </si>
  <si>
    <t>Уголок внутренний для кабель канала Legrand</t>
  </si>
  <si>
    <t>1.6</t>
  </si>
  <si>
    <t>1.7</t>
  </si>
  <si>
    <t>Накладка на стык для кабель канала Legrand</t>
  </si>
  <si>
    <t>1.8</t>
  </si>
  <si>
    <t>1.9</t>
  </si>
  <si>
    <t>Кабель UTP</t>
  </si>
  <si>
    <t>5e</t>
  </si>
  <si>
    <t>1.10</t>
  </si>
  <si>
    <t>Патч панель Legrand</t>
  </si>
  <si>
    <t>24 port</t>
  </si>
  <si>
    <t>Итого материалы и оборудование</t>
  </si>
  <si>
    <t>2. Работы</t>
  </si>
  <si>
    <t>2.1</t>
  </si>
  <si>
    <t>Монтаж кабеля</t>
  </si>
  <si>
    <t>2.2</t>
  </si>
  <si>
    <t>Монтаж кабель канала</t>
  </si>
  <si>
    <t>2.3</t>
  </si>
  <si>
    <t>Сверление стеновых отверстий</t>
  </si>
  <si>
    <t>2.4</t>
  </si>
  <si>
    <t>Монтаж розетки</t>
  </si>
  <si>
    <t>2.5</t>
  </si>
  <si>
    <t>Монтаж патч панели</t>
  </si>
  <si>
    <t>Итого работы</t>
  </si>
  <si>
    <t>Налоги с ФОТ (30,2 %)</t>
  </si>
  <si>
    <t>Плановые накопления</t>
  </si>
  <si>
    <t>Транспортные расходы</t>
  </si>
  <si>
    <t>Прочие расходы</t>
  </si>
  <si>
    <t>Всего по смете</t>
  </si>
  <si>
    <t>Кабель канал Legrand напольный</t>
  </si>
  <si>
    <t>Коробка распределительная для кабель канала Legrand</t>
  </si>
  <si>
    <t>1.11</t>
  </si>
  <si>
    <t>Подвесной кабельный лоток</t>
  </si>
  <si>
    <t>400*80</t>
  </si>
  <si>
    <t>Монтаж кабельного лотка</t>
  </si>
  <si>
    <t>Приложение № 2 к договору подряда № 05/16/ИВК от "_____" декабря 2016 г.</t>
  </si>
  <si>
    <t>Приложение № 3 к договору подряда № 05/16/ИВК от "_____" декабря 2016 г.</t>
  </si>
  <si>
    <t>Приложение № 4 к договору подряда № 05/16/ИВК от "_____" декабря 2016 г.</t>
  </si>
  <si>
    <t>Приложение № 5 к договору подряда№ 05/16/ИВК от "_____" декабря 2016 г.</t>
  </si>
  <si>
    <t>Приложение № 6 к договору подряда № 05/16/ИВК от "_____" декабря 2016 г.</t>
  </si>
  <si>
    <t>Приложение № 7 к договору подряда № 05/16/ИВК от "_____" декабря 2016 г.</t>
  </si>
  <si>
    <t>Приложение № 8 к договору подряда № 05/16/ИВК от "_____" декабря 2016 г.</t>
  </si>
  <si>
    <t>Приложение № 9 к договору подряда № 05/16/ИВК от "_____" декабря 2016 г.</t>
  </si>
  <si>
    <t>строительство (устройство) внутренних Линий связи в здании по адресу: г. Саратов, ул. Белоглинская, д. 40 (коридор 2 этажа)</t>
  </si>
  <si>
    <t>05/16/ИВК</t>
  </si>
  <si>
    <t>строительство (устройство) внутренних Линий связи в здании по адресу: г. Саратов, ул. Белоглинская, д. 40 (кабинет 200)</t>
  </si>
  <si>
    <t>строительство (устройство) внутренних Линий связи в здании по адресу: г. Саратов, ул. Белоглинская, д. 40 (кабинет 201)</t>
  </si>
  <si>
    <t>строительство (устройство) внутренних Линий связи в здании по адресу: г. Саратов, ул. Белоглинская, д. 40 (кабинет 202)</t>
  </si>
  <si>
    <t>строительство (устройство) внутренних Линий связи в здании по адресу: г. Саратов, ул. Белоглинская, д. 40 (кабинет 205)</t>
  </si>
  <si>
    <t>строительство (устройство) внутренних Линий связи в здании по адресу: г. Саратов, ул. Белоглинская, д. 40 (кабинет 207)</t>
  </si>
  <si>
    <t>строительство (устройство) внутренних Линий связи в здании по адресу: г. Саратов, ул. Белоглинская, д. 40 (кабинет 200а)</t>
  </si>
  <si>
    <t>строительство (устройство) внутренних Линий связи в здании по адресу: г. Саратов, ул. Белоглинская, д. 40 (кабинет 414)</t>
  </si>
  <si>
    <t>строительство (устройство) внутренних Линий связи в здании по адресу: г. Саратов, ул. Белоглинская, д. 40 (кабинет 227)</t>
  </si>
  <si>
    <t>г. Саратов ,ул. Белоглинская, д.40, к.200а</t>
  </si>
  <si>
    <t>г. Саратов ,ул. Белоглинская, д.40, к.414</t>
  </si>
  <si>
    <t>г. Саратов ,ул. Белоглинская, д.40, к.227</t>
  </si>
  <si>
    <t>г. Саратов ,ул. Белоглинская, д.40, к.207</t>
  </si>
  <si>
    <t>г. Саратов ,ул. Белоглинская, д.40, к.205</t>
  </si>
  <si>
    <t>г. Саратов ,ул. Белоглинская, д.40, к.202</t>
  </si>
  <si>
    <t>г. Саратов ,ул. Белоглинская, д.40, к.201</t>
  </si>
  <si>
    <t>г. Саратов ,ул. Белоглинская, д.40, к.200</t>
  </si>
  <si>
    <t>г. Саратов ,ул. Белоглинская, д.40, коридор 2 этажа</t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</si>
  <si>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29377,58 (двадцать девять тысяч триста семьдесят семь рублей 58 копеек)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</si>
  <si>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33982,33 (тридцать три тысячи девятьсот восемьдесят два рубля 33 копейки)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</si>
  <si>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34147,21 (тридцать четыре тысячи сто сорок семь рублей 21 копейка)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</si>
  <si>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19147,95 (девятнадцать тысяч сто сорок семь рублей 95 копеек)</t>
    </r>
    <r>
      <rPr>
        <b/>
        <u/>
        <sz val="9"/>
        <rFont val="Times New Roman"/>
        <family val="1"/>
        <charset val="204"/>
      </rPr>
      <t xml:space="preserve">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</si>
  <si>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16730,03 (шестандцать тысяч семьсот тридцать рублей 03 копейки)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</si>
  <si>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44673,54 (сорок четыре тысячи шестьсот семьдесят три рубля 54 копейки)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</si>
  <si>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43735,96 (сорок три тысячи семьсот тридцать пять рублей 96 копеек)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</si>
  <si>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231952,96 (двести тридцать одна тысяча девятьсот пятьдесят два рубля 96 копеек)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</si>
  <si>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34458,21 (тридцать четыре тысячи четыреста пятьдесят восемь рублей 21 копейка)</t>
    </r>
    <r>
      <rPr>
        <b/>
        <u/>
        <sz val="9"/>
        <rFont val="Times New Roman"/>
        <family val="1"/>
        <charset val="204"/>
      </rPr>
      <t xml:space="preserve">  </t>
    </r>
  </si>
  <si>
    <t>Приложение № 1 к договору подряда № ___ от "_____" _______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</si>
</sst>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9" fontId="1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9" fontId="2" fillId="0" borderId="19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49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14" fontId="1" fillId="0" borderId="25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14" fontId="4" fillId="0" borderId="2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vertical="center" wrapText="1"/>
    </xf>
    <xf numFmtId="49" fontId="1" fillId="0" borderId="14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49" fontId="1" fillId="0" borderId="18" xfId="0" applyNumberFormat="1" applyFont="1" applyBorder="1" applyAlignment="1">
      <alignment horizontal="right"/>
    </xf>
    <xf numFmtId="0" fontId="1" fillId="0" borderId="18" xfId="0" applyFont="1" applyBorder="1" applyAlignment="1">
      <alignment wrapText="1"/>
    </xf>
    <xf numFmtId="0" fontId="4" fillId="0" borderId="18" xfId="0" applyFont="1" applyBorder="1" applyAlignment="1">
      <alignment vertical="center" wrapText="1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1" fontId="10" fillId="0" borderId="14" xfId="0" applyNumberFormat="1" applyFont="1" applyBorder="1" applyAlignment="1">
      <alignment vertical="center"/>
    </xf>
    <xf numFmtId="2" fontId="2" fillId="0" borderId="30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49" fontId="1" fillId="0" borderId="18" xfId="0" applyNumberFormat="1" applyFont="1" applyBorder="1" applyAlignment="1">
      <alignment horizontal="right" vertical="center"/>
    </xf>
    <xf numFmtId="0" fontId="1" fillId="0" borderId="18" xfId="0" quotePrefix="1" applyFont="1" applyBorder="1" applyAlignment="1">
      <alignment horizontal="left" vertical="center" wrapText="1"/>
    </xf>
    <xf numFmtId="0" fontId="4" fillId="0" borderId="18" xfId="0" applyFont="1" applyBorder="1"/>
    <xf numFmtId="1" fontId="1" fillId="0" borderId="18" xfId="0" applyNumberFormat="1" applyFont="1" applyBorder="1" applyAlignment="1">
      <alignment horizontal="center" vertical="center" wrapText="1"/>
    </xf>
    <xf numFmtId="2" fontId="1" fillId="0" borderId="18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vertical="center" wrapText="1"/>
    </xf>
    <xf numFmtId="0" fontId="1" fillId="2" borderId="18" xfId="0" applyNumberFormat="1" applyFont="1" applyFill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2" fontId="2" fillId="0" borderId="17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2" fillId="0" borderId="30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1" fillId="0" borderId="0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1" fillId="0" borderId="18" xfId="0" applyFont="1" applyBorder="1"/>
    <xf numFmtId="0" fontId="2" fillId="0" borderId="26" xfId="0" applyFont="1" applyBorder="1" applyAlignment="1">
      <alignment horizontal="center" vertical="center" wrapText="1"/>
    </xf>
    <xf numFmtId="0" fontId="1" fillId="0" borderId="26" xfId="0" applyFont="1" applyBorder="1"/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3"/>
  <sheetViews>
    <sheetView tabSelected="1" workbookViewId="0">
      <selection activeCell="F1" sqref="F1:J2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ht="15" customHeight="1" x14ac:dyDescent="0.25">
      <c r="F1" s="91" t="s">
        <v>130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102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120</v>
      </c>
      <c r="D20" s="10"/>
      <c r="E20" s="10"/>
      <c r="F20" s="10"/>
      <c r="G20" s="87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1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126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>
        <v>1</v>
      </c>
      <c r="I38" s="59">
        <v>756.77</v>
      </c>
      <c r="J38" s="60">
        <f>H38*I38</f>
        <v>756.77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/>
      <c r="I39" s="59">
        <v>1292.97</v>
      </c>
      <c r="J39" s="60">
        <f t="shared" ref="J39:J46" si="0">H39*I39</f>
        <v>0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>
        <v>2</v>
      </c>
      <c r="I40" s="59">
        <v>219.11</v>
      </c>
      <c r="J40" s="60">
        <f t="shared" si="0"/>
        <v>438.22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100</v>
      </c>
      <c r="I46" s="59">
        <v>23.83</v>
      </c>
      <c r="J46" s="60">
        <f t="shared" si="0"/>
        <v>2383</v>
      </c>
    </row>
    <row r="47" spans="1:10" x14ac:dyDescent="0.25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>H47*I47</f>
        <v>0</v>
      </c>
    </row>
    <row r="48" spans="1:10" ht="15.75" thickBot="1" x14ac:dyDescent="0.3">
      <c r="A48" s="53"/>
      <c r="B48" s="62" t="s">
        <v>90</v>
      </c>
      <c r="C48" s="61" t="s">
        <v>91</v>
      </c>
      <c r="D48" s="53" t="s">
        <v>92</v>
      </c>
      <c r="E48" s="56"/>
      <c r="F48" s="53"/>
      <c r="G48" s="58" t="s">
        <v>48</v>
      </c>
      <c r="H48" s="58">
        <v>60</v>
      </c>
      <c r="I48" s="59">
        <v>460</v>
      </c>
      <c r="J48" s="60">
        <f>H48*I48</f>
        <v>27600</v>
      </c>
    </row>
    <row r="49" spans="1:10" ht="15.75" thickBot="1" x14ac:dyDescent="0.3">
      <c r="A49" s="29"/>
      <c r="B49" s="28"/>
      <c r="C49" s="29"/>
      <c r="D49" s="29"/>
      <c r="E49" s="23"/>
      <c r="F49" s="29"/>
      <c r="G49" s="63" t="s">
        <v>70</v>
      </c>
      <c r="H49" s="64">
        <v>1</v>
      </c>
      <c r="I49" s="42"/>
      <c r="J49" s="65">
        <f>SUM(J38:J48)</f>
        <v>31177.989999999998</v>
      </c>
    </row>
    <row r="50" spans="1:10" x14ac:dyDescent="0.25">
      <c r="A50" s="45"/>
      <c r="B50" s="46"/>
      <c r="C50" s="47" t="s">
        <v>71</v>
      </c>
      <c r="D50" s="47"/>
      <c r="E50" s="48"/>
      <c r="F50" s="49"/>
      <c r="G50" s="50"/>
      <c r="H50" s="66">
        <v>1</v>
      </c>
      <c r="I50" s="49"/>
      <c r="J50" s="67"/>
    </row>
    <row r="51" spans="1:10" x14ac:dyDescent="0.25">
      <c r="A51" s="53"/>
      <c r="B51" s="68" t="s">
        <v>72</v>
      </c>
      <c r="C51" s="61" t="s">
        <v>73</v>
      </c>
      <c r="D51" s="69"/>
      <c r="E51" s="70"/>
      <c r="F51" s="53">
        <v>1.5</v>
      </c>
      <c r="G51" s="58" t="s">
        <v>55</v>
      </c>
      <c r="H51" s="71">
        <v>100</v>
      </c>
      <c r="I51" s="72">
        <v>18</v>
      </c>
      <c r="J51" s="60">
        <f>F51*H51*I51</f>
        <v>2700</v>
      </c>
    </row>
    <row r="52" spans="1:10" x14ac:dyDescent="0.25">
      <c r="A52" s="53"/>
      <c r="B52" s="68" t="s">
        <v>74</v>
      </c>
      <c r="C52" s="61" t="s">
        <v>75</v>
      </c>
      <c r="D52" s="69"/>
      <c r="E52" s="70"/>
      <c r="F52" s="53">
        <v>1.5</v>
      </c>
      <c r="G52" s="58" t="s">
        <v>55</v>
      </c>
      <c r="H52" s="71">
        <v>2</v>
      </c>
      <c r="I52" s="72">
        <v>12</v>
      </c>
      <c r="J52" s="60">
        <f t="shared" ref="J52:J56" si="1">F52*H52*I52</f>
        <v>36</v>
      </c>
    </row>
    <row r="53" spans="1:10" x14ac:dyDescent="0.25">
      <c r="A53" s="53"/>
      <c r="B53" s="68" t="s">
        <v>76</v>
      </c>
      <c r="C53" s="61" t="s">
        <v>77</v>
      </c>
      <c r="D53" s="61"/>
      <c r="E53" s="70"/>
      <c r="F53" s="53">
        <v>1.5</v>
      </c>
      <c r="G53" s="58" t="s">
        <v>48</v>
      </c>
      <c r="H53" s="71">
        <v>3</v>
      </c>
      <c r="I53" s="72">
        <v>130</v>
      </c>
      <c r="J53" s="60">
        <f t="shared" si="1"/>
        <v>585</v>
      </c>
    </row>
    <row r="54" spans="1:10" x14ac:dyDescent="0.25">
      <c r="A54" s="73"/>
      <c r="B54" s="68" t="s">
        <v>78</v>
      </c>
      <c r="C54" s="74" t="s">
        <v>79</v>
      </c>
      <c r="D54" s="74"/>
      <c r="E54" s="70"/>
      <c r="F54" s="53">
        <v>1.5</v>
      </c>
      <c r="G54" s="58" t="s">
        <v>48</v>
      </c>
      <c r="H54" s="71">
        <v>1</v>
      </c>
      <c r="I54" s="72">
        <v>22</v>
      </c>
      <c r="J54" s="60">
        <f t="shared" si="1"/>
        <v>33</v>
      </c>
    </row>
    <row r="55" spans="1:10" x14ac:dyDescent="0.25">
      <c r="A55" s="73"/>
      <c r="B55" s="68" t="s">
        <v>80</v>
      </c>
      <c r="C55" s="74" t="s">
        <v>81</v>
      </c>
      <c r="D55" s="74"/>
      <c r="E55" s="70"/>
      <c r="F55" s="53">
        <v>1.5</v>
      </c>
      <c r="G55" s="58" t="s">
        <v>48</v>
      </c>
      <c r="H55" s="71"/>
      <c r="I55" s="72">
        <v>288</v>
      </c>
      <c r="J55" s="60">
        <f t="shared" ref="J55" si="2">F55*H55*I55</f>
        <v>0</v>
      </c>
    </row>
    <row r="56" spans="1:10" x14ac:dyDescent="0.25">
      <c r="A56" s="73"/>
      <c r="B56" s="68" t="s">
        <v>80</v>
      </c>
      <c r="C56" s="74" t="s">
        <v>93</v>
      </c>
      <c r="D56" s="74"/>
      <c r="E56" s="70"/>
      <c r="F56" s="53">
        <v>1.5</v>
      </c>
      <c r="G56" s="58" t="s">
        <v>48</v>
      </c>
      <c r="H56" s="71">
        <v>60</v>
      </c>
      <c r="I56" s="72">
        <v>20</v>
      </c>
      <c r="J56" s="60">
        <f t="shared" si="1"/>
        <v>1800</v>
      </c>
    </row>
    <row r="57" spans="1:10" ht="15.75" thickBot="1" x14ac:dyDescent="0.3">
      <c r="A57" s="75"/>
      <c r="B57" s="76"/>
      <c r="C57" s="20"/>
      <c r="D57" s="20"/>
      <c r="E57" s="20"/>
      <c r="F57" s="20"/>
      <c r="G57" s="77" t="s">
        <v>82</v>
      </c>
      <c r="H57" s="64">
        <v>1</v>
      </c>
      <c r="I57" s="78"/>
      <c r="J57" s="79">
        <f>SUM(J51:J56)</f>
        <v>5154</v>
      </c>
    </row>
    <row r="58" spans="1:10" ht="15.75" thickBot="1" x14ac:dyDescent="0.3">
      <c r="A58" s="1"/>
      <c r="B58" s="2"/>
      <c r="C58" s="1"/>
      <c r="D58" s="1"/>
      <c r="E58" s="1"/>
      <c r="F58" s="1"/>
      <c r="G58" s="7" t="s">
        <v>83</v>
      </c>
      <c r="H58" s="66">
        <v>1</v>
      </c>
      <c r="I58" s="42"/>
      <c r="J58" s="81">
        <f>(J57*30.2)/100</f>
        <v>1556.5079999999998</v>
      </c>
    </row>
    <row r="59" spans="1:10" ht="15.75" thickBot="1" x14ac:dyDescent="0.3">
      <c r="A59" s="1"/>
      <c r="B59" s="2"/>
      <c r="C59" s="1"/>
      <c r="D59" s="1"/>
      <c r="E59" s="80"/>
      <c r="F59" s="1"/>
      <c r="G59" s="7" t="s">
        <v>84</v>
      </c>
      <c r="H59" s="66">
        <v>1</v>
      </c>
      <c r="I59" s="42"/>
      <c r="J59" s="81">
        <f>((J49+J57+J58+J60)*10)/100</f>
        <v>3831.3498</v>
      </c>
    </row>
    <row r="60" spans="1:10" ht="15.75" thickBot="1" x14ac:dyDescent="0.3">
      <c r="A60" s="1"/>
      <c r="B60" s="2"/>
      <c r="C60" s="1"/>
      <c r="D60" s="1"/>
      <c r="E60" s="80"/>
      <c r="F60" s="1"/>
      <c r="G60" s="7" t="s">
        <v>85</v>
      </c>
      <c r="H60" s="66"/>
      <c r="I60" s="42"/>
      <c r="J60" s="81">
        <v>425</v>
      </c>
    </row>
    <row r="61" spans="1:10" ht="15.75" thickBot="1" x14ac:dyDescent="0.3">
      <c r="A61" s="1"/>
      <c r="B61" s="2"/>
      <c r="C61" s="1"/>
      <c r="D61" s="1"/>
      <c r="E61" s="1"/>
      <c r="F61" s="1"/>
      <c r="G61" s="7" t="s">
        <v>86</v>
      </c>
      <c r="H61" s="66">
        <v>1</v>
      </c>
      <c r="I61" s="42"/>
      <c r="J61" s="81">
        <f>((J49+J57+J58+J59+J60)*6)/100</f>
        <v>2528.6908680000001</v>
      </c>
    </row>
    <row r="62" spans="1:10" ht="15.75" thickBot="1" x14ac:dyDescent="0.3">
      <c r="A62" s="1"/>
      <c r="B62" s="2"/>
      <c r="C62" s="1"/>
      <c r="D62" s="1"/>
      <c r="E62" s="1"/>
      <c r="F62" s="1"/>
      <c r="G62" s="7" t="s">
        <v>87</v>
      </c>
      <c r="H62" s="66">
        <v>1</v>
      </c>
      <c r="I62" s="42"/>
      <c r="J62" s="82">
        <f>J49+J57+J58+J59+J60+J61</f>
        <v>44673.538668000001</v>
      </c>
    </row>
    <row r="63" spans="1:10" x14ac:dyDescent="0.25">
      <c r="A63" s="80"/>
      <c r="B63" s="83"/>
      <c r="C63" s="80"/>
      <c r="D63" s="80"/>
      <c r="E63" s="80"/>
      <c r="F63" s="80"/>
      <c r="G63" s="5"/>
      <c r="H63" s="84">
        <v>1</v>
      </c>
      <c r="I63" s="39"/>
      <c r="J63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workbookViewId="0">
      <selection activeCell="L17" sqref="L17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94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104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119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2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127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>
        <v>2</v>
      </c>
      <c r="I38" s="59">
        <v>756.77</v>
      </c>
      <c r="J38" s="60">
        <f>H38*I38</f>
        <v>1513.54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2</v>
      </c>
      <c r="I39" s="59">
        <v>1292.97</v>
      </c>
      <c r="J39" s="60">
        <f t="shared" ref="J39:J47" si="0">H39*I39</f>
        <v>2585.94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/>
      <c r="I40" s="59">
        <v>219.11</v>
      </c>
      <c r="J40" s="60">
        <f t="shared" si="0"/>
        <v>0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552</v>
      </c>
      <c r="I46" s="59">
        <v>23.83</v>
      </c>
      <c r="J46" s="60">
        <f t="shared" si="0"/>
        <v>13154.16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17253.64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552</v>
      </c>
      <c r="I50" s="72">
        <v>18</v>
      </c>
      <c r="J50" s="60">
        <f>F50*H50*I50</f>
        <v>14904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/>
      <c r="I51" s="72">
        <v>12</v>
      </c>
      <c r="J51" s="60">
        <f t="shared" ref="J51:J54" si="1">F51*H51*I51</f>
        <v>0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>
        <v>1</v>
      </c>
      <c r="I52" s="72">
        <v>130</v>
      </c>
      <c r="J52" s="60">
        <f t="shared" si="1"/>
        <v>195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4</v>
      </c>
      <c r="I53" s="72">
        <v>22</v>
      </c>
      <c r="J53" s="60">
        <f t="shared" si="1"/>
        <v>132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15231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4599.7619999999997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3750.9402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2475.6205319999999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43735.962732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workbookViewId="0">
      <selection activeCell="H30" sqref="H30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95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105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118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3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128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>
        <v>1</v>
      </c>
      <c r="I38" s="59">
        <v>756.77</v>
      </c>
      <c r="J38" s="60">
        <f>H38*I38</f>
        <v>756.77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13</v>
      </c>
      <c r="I39" s="59">
        <v>1292.97</v>
      </c>
      <c r="J39" s="60">
        <f t="shared" ref="J39:J47" si="0">H39*I39</f>
        <v>16808.61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>
        <v>8</v>
      </c>
      <c r="I40" s="59">
        <v>219.11</v>
      </c>
      <c r="J40" s="60">
        <f t="shared" si="0"/>
        <v>1752.88</v>
      </c>
    </row>
    <row r="41" spans="1:10" x14ac:dyDescent="0.25">
      <c r="A41" s="53"/>
      <c r="B41" s="54" t="s">
        <v>56</v>
      </c>
      <c r="C41" s="55" t="s">
        <v>88</v>
      </c>
      <c r="D41" s="55"/>
      <c r="E41" s="56"/>
      <c r="F41" s="53"/>
      <c r="G41" s="57" t="s">
        <v>55</v>
      </c>
      <c r="H41" s="58">
        <v>10</v>
      </c>
      <c r="I41" s="59">
        <v>572.44000000000005</v>
      </c>
      <c r="J41" s="60">
        <f t="shared" si="0"/>
        <v>5724.4000000000005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/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ht="26.25" x14ac:dyDescent="0.25">
      <c r="A45" s="53"/>
      <c r="B45" s="54" t="s">
        <v>63</v>
      </c>
      <c r="C45" s="55" t="s">
        <v>89</v>
      </c>
      <c r="D45" s="55"/>
      <c r="E45" s="56"/>
      <c r="F45" s="53"/>
      <c r="G45" s="57" t="s">
        <v>48</v>
      </c>
      <c r="H45" s="58">
        <v>4</v>
      </c>
      <c r="I45" s="59">
        <v>2949.54</v>
      </c>
      <c r="J45" s="60">
        <f t="shared" si="0"/>
        <v>11798.16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2240</v>
      </c>
      <c r="I46" s="59">
        <v>23.83</v>
      </c>
      <c r="J46" s="60">
        <f t="shared" si="0"/>
        <v>53379.199999999997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>
        <v>3</v>
      </c>
      <c r="I47" s="59">
        <v>8604.73</v>
      </c>
      <c r="J47" s="60">
        <f t="shared" si="0"/>
        <v>25814.19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116034.21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2240</v>
      </c>
      <c r="I50" s="72">
        <v>18</v>
      </c>
      <c r="J50" s="60">
        <f>F50*H50*I50</f>
        <v>60480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>
        <v>18</v>
      </c>
      <c r="I51" s="72">
        <v>12</v>
      </c>
      <c r="J51" s="60">
        <f t="shared" ref="J51:J54" si="1">F51*H51*I51</f>
        <v>324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>
        <v>4</v>
      </c>
      <c r="I52" s="72">
        <v>130</v>
      </c>
      <c r="J52" s="60">
        <f t="shared" si="1"/>
        <v>780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14</v>
      </c>
      <c r="I53" s="72">
        <v>22</v>
      </c>
      <c r="J53" s="60">
        <f t="shared" si="1"/>
        <v>462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>
        <v>3</v>
      </c>
      <c r="I54" s="72">
        <v>288</v>
      </c>
      <c r="J54" s="60">
        <f t="shared" si="1"/>
        <v>1296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63342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19129.284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19893.0494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13129.412604000001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231952.95600400001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workbookViewId="0">
      <selection activeCell="A23" sqref="A23:XFD23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96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106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117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4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125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/>
      <c r="I38" s="59">
        <v>756.77</v>
      </c>
      <c r="J38" s="60">
        <f>H38*I38</f>
        <v>0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2</v>
      </c>
      <c r="I39" s="59">
        <v>1292.97</v>
      </c>
      <c r="J39" s="60">
        <f t="shared" ref="J39:J47" si="0">H39*I39</f>
        <v>2585.94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>
        <v>4</v>
      </c>
      <c r="I40" s="59">
        <v>219.11</v>
      </c>
      <c r="J40" s="60">
        <f t="shared" si="0"/>
        <v>876.44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170</v>
      </c>
      <c r="I46" s="59">
        <v>23.83</v>
      </c>
      <c r="J46" s="60">
        <f t="shared" si="0"/>
        <v>4051.1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7513.48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170</v>
      </c>
      <c r="I50" s="72">
        <v>18</v>
      </c>
      <c r="J50" s="60">
        <f>F50*H50*I50</f>
        <v>4590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>
        <v>4</v>
      </c>
      <c r="I51" s="72">
        <v>12</v>
      </c>
      <c r="J51" s="60">
        <f t="shared" ref="J51:J54" si="1">F51*H51*I51</f>
        <v>72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>
        <v>1</v>
      </c>
      <c r="I52" s="72">
        <v>130</v>
      </c>
      <c r="J52" s="60">
        <f t="shared" si="1"/>
        <v>195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2</v>
      </c>
      <c r="I53" s="72">
        <v>22</v>
      </c>
      <c r="J53" s="60">
        <f t="shared" si="1"/>
        <v>66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4923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1486.7460000000001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1434.8225999999997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946.98291599999993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16730.031515999999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topLeftCell="A10" workbookViewId="0">
      <selection activeCell="A32" sqref="A32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97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107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116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5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129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/>
      <c r="I38" s="59">
        <v>756.77</v>
      </c>
      <c r="J38" s="60">
        <f>H38*I38</f>
        <v>0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3</v>
      </c>
      <c r="I39" s="59">
        <v>1292.97</v>
      </c>
      <c r="J39" s="60">
        <f t="shared" ref="J39:J47" si="0">H39*I39</f>
        <v>3878.91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>
        <v>6</v>
      </c>
      <c r="I40" s="59">
        <v>219.11</v>
      </c>
      <c r="J40" s="60">
        <f t="shared" si="0"/>
        <v>1314.66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>
        <v>3</v>
      </c>
      <c r="I42" s="59">
        <v>284.05</v>
      </c>
      <c r="J42" s="60">
        <f t="shared" si="0"/>
        <v>852.15000000000009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>
        <v>3</v>
      </c>
      <c r="I44" s="59">
        <v>48.15</v>
      </c>
      <c r="J44" s="60">
        <f t="shared" si="0"/>
        <v>144.44999999999999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380</v>
      </c>
      <c r="I46" s="59">
        <v>23.83</v>
      </c>
      <c r="J46" s="60">
        <f t="shared" si="0"/>
        <v>9055.4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15245.57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380</v>
      </c>
      <c r="I50" s="72">
        <v>18</v>
      </c>
      <c r="J50" s="60">
        <f>F50*H50*I50</f>
        <v>10260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>
        <v>6</v>
      </c>
      <c r="I51" s="72">
        <v>12</v>
      </c>
      <c r="J51" s="60">
        <f t="shared" ref="J51:J54" si="1">F51*H51*I51</f>
        <v>108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>
        <v>1</v>
      </c>
      <c r="I52" s="72">
        <v>130</v>
      </c>
      <c r="J52" s="60">
        <f t="shared" si="1"/>
        <v>195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3</v>
      </c>
      <c r="I53" s="72">
        <v>22</v>
      </c>
      <c r="J53" s="60">
        <f t="shared" si="1"/>
        <v>99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10662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3219.9239999999995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2955.2494000000002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1950.4646039999998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34458.208004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61"/>
  <sheetViews>
    <sheetView workbookViewId="0">
      <selection activeCell="A23" sqref="A23:XFD23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98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108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115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6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122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6" t="s">
        <v>39</v>
      </c>
      <c r="B35" s="43" t="s">
        <v>40</v>
      </c>
      <c r="C35" s="123"/>
      <c r="D35" s="125"/>
      <c r="E35" s="127"/>
      <c r="F35" s="129"/>
      <c r="G35" s="131"/>
      <c r="H35" s="86" t="s">
        <v>41</v>
      </c>
      <c r="I35" s="86" t="s">
        <v>42</v>
      </c>
      <c r="J35" s="86" t="s">
        <v>43</v>
      </c>
    </row>
    <row r="36" spans="1:10" x14ac:dyDescent="0.25">
      <c r="A36" s="85">
        <v>1</v>
      </c>
      <c r="B36" s="44">
        <v>2</v>
      </c>
      <c r="C36" s="85">
        <v>3</v>
      </c>
      <c r="D36" s="85"/>
      <c r="E36" s="85">
        <v>4</v>
      </c>
      <c r="F36" s="85">
        <v>5</v>
      </c>
      <c r="G36" s="85">
        <v>6</v>
      </c>
      <c r="H36" s="85">
        <v>7</v>
      </c>
      <c r="I36" s="85">
        <v>8</v>
      </c>
      <c r="J36" s="85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/>
      <c r="I38" s="59">
        <v>756.77</v>
      </c>
      <c r="J38" s="60">
        <f>H38*I38</f>
        <v>0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4</v>
      </c>
      <c r="I39" s="59">
        <v>1292.97</v>
      </c>
      <c r="J39" s="60">
        <f t="shared" ref="J39:J47" si="0">H39*I39</f>
        <v>5171.88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/>
      <c r="I40" s="59">
        <v>219.11</v>
      </c>
      <c r="J40" s="60">
        <f t="shared" si="0"/>
        <v>0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392</v>
      </c>
      <c r="I46" s="59">
        <v>23.83</v>
      </c>
      <c r="J46" s="60">
        <f t="shared" si="0"/>
        <v>9341.3599999999988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14513.239999999998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392</v>
      </c>
      <c r="I50" s="72">
        <v>18</v>
      </c>
      <c r="J50" s="60">
        <f>F50*H50*I50</f>
        <v>10584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/>
      <c r="I51" s="72">
        <v>12</v>
      </c>
      <c r="J51" s="60">
        <f t="shared" ref="J51:J54" si="1">F51*H51*I51</f>
        <v>0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>
        <v>1</v>
      </c>
      <c r="I52" s="72">
        <v>130</v>
      </c>
      <c r="J52" s="60">
        <f t="shared" si="1"/>
        <v>195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4</v>
      </c>
      <c r="I53" s="72">
        <v>22</v>
      </c>
      <c r="J53" s="60">
        <f t="shared" si="1"/>
        <v>132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10911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3295.1220000000003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2914.4362000000001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1923.5278920000001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33982.326091999996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F1:J2"/>
    <mergeCell ref="H18:J19"/>
    <mergeCell ref="H9:J9"/>
    <mergeCell ref="H10:J11"/>
    <mergeCell ref="H12:J13"/>
    <mergeCell ref="H14:J15"/>
    <mergeCell ref="H16:J17"/>
    <mergeCell ref="B18:G18"/>
  </mergeCells>
  <pageMargins left="0.7" right="0.7" top="0.75" bottom="0.75" header="0.3" footer="0.3"/>
  <pageSetup paperSize="9" scale="68" orientation="portrait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61"/>
  <sheetViews>
    <sheetView topLeftCell="A10" workbookViewId="0">
      <selection activeCell="A23" sqref="A23:XFD23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99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109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112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7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123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9" t="s">
        <v>39</v>
      </c>
      <c r="B35" s="43" t="s">
        <v>40</v>
      </c>
      <c r="C35" s="123"/>
      <c r="D35" s="125"/>
      <c r="E35" s="127"/>
      <c r="F35" s="129"/>
      <c r="G35" s="131"/>
      <c r="H35" s="89" t="s">
        <v>41</v>
      </c>
      <c r="I35" s="89" t="s">
        <v>42</v>
      </c>
      <c r="J35" s="89" t="s">
        <v>43</v>
      </c>
    </row>
    <row r="36" spans="1:10" x14ac:dyDescent="0.25">
      <c r="A36" s="88">
        <v>1</v>
      </c>
      <c r="B36" s="44">
        <v>2</v>
      </c>
      <c r="C36" s="88">
        <v>3</v>
      </c>
      <c r="D36" s="88"/>
      <c r="E36" s="88">
        <v>4</v>
      </c>
      <c r="F36" s="88">
        <v>5</v>
      </c>
      <c r="G36" s="88">
        <v>6</v>
      </c>
      <c r="H36" s="88">
        <v>7</v>
      </c>
      <c r="I36" s="88">
        <v>8</v>
      </c>
      <c r="J36" s="88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/>
      <c r="I38" s="59">
        <v>756.77</v>
      </c>
      <c r="J38" s="60">
        <f>H38*I38</f>
        <v>0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2</v>
      </c>
      <c r="I39" s="59">
        <v>1292.97</v>
      </c>
      <c r="J39" s="60">
        <f t="shared" ref="J39:J47" si="0">H39*I39</f>
        <v>2585.94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/>
      <c r="I40" s="59">
        <v>219.11</v>
      </c>
      <c r="J40" s="60">
        <f t="shared" si="0"/>
        <v>0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444</v>
      </c>
      <c r="I46" s="59">
        <v>23.83</v>
      </c>
      <c r="J46" s="60">
        <f t="shared" si="0"/>
        <v>10580.519999999999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13166.46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444</v>
      </c>
      <c r="I50" s="72">
        <v>18</v>
      </c>
      <c r="J50" s="60">
        <f>F50*H50*I50</f>
        <v>11988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/>
      <c r="I51" s="72">
        <v>12</v>
      </c>
      <c r="J51" s="60">
        <f t="shared" ref="J51:J54" si="1">F51*H51*I51</f>
        <v>0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/>
      <c r="I52" s="72">
        <v>130</v>
      </c>
      <c r="J52" s="60">
        <f t="shared" si="1"/>
        <v>0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2</v>
      </c>
      <c r="I53" s="72">
        <v>22</v>
      </c>
      <c r="J53" s="60">
        <f t="shared" si="1"/>
        <v>66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12054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3640.308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2928.5767999999998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1932.860688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34147.205488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10:J11"/>
    <mergeCell ref="H12:J13"/>
    <mergeCell ref="H14:J15"/>
    <mergeCell ref="H16:J17"/>
    <mergeCell ref="B18:G18"/>
    <mergeCell ref="F1:J2"/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H18:J19"/>
    <mergeCell ref="H9:J9"/>
  </mergeCells>
  <pageMargins left="0.7" right="0.7" top="0.75" bottom="0.75" header="0.3" footer="0.3"/>
  <pageSetup paperSize="9" scale="68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61"/>
  <sheetViews>
    <sheetView workbookViewId="0">
      <selection activeCell="A23" sqref="A23:XFD23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100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110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113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8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124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9" t="s">
        <v>39</v>
      </c>
      <c r="B35" s="43" t="s">
        <v>40</v>
      </c>
      <c r="C35" s="123"/>
      <c r="D35" s="125"/>
      <c r="E35" s="127"/>
      <c r="F35" s="129"/>
      <c r="G35" s="131"/>
      <c r="H35" s="89" t="s">
        <v>41</v>
      </c>
      <c r="I35" s="89" t="s">
        <v>42</v>
      </c>
      <c r="J35" s="89" t="s">
        <v>43</v>
      </c>
    </row>
    <row r="36" spans="1:10" x14ac:dyDescent="0.25">
      <c r="A36" s="88">
        <v>1</v>
      </c>
      <c r="B36" s="44">
        <v>2</v>
      </c>
      <c r="C36" s="88">
        <v>3</v>
      </c>
      <c r="D36" s="88"/>
      <c r="E36" s="88">
        <v>4</v>
      </c>
      <c r="F36" s="88">
        <v>5</v>
      </c>
      <c r="G36" s="88">
        <v>6</v>
      </c>
      <c r="H36" s="88">
        <v>7</v>
      </c>
      <c r="I36" s="88">
        <v>8</v>
      </c>
      <c r="J36" s="88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>
        <v>1</v>
      </c>
      <c r="I38" s="59">
        <v>756.77</v>
      </c>
      <c r="J38" s="60">
        <f>H38*I38</f>
        <v>756.77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1</v>
      </c>
      <c r="I39" s="59">
        <v>1292.97</v>
      </c>
      <c r="J39" s="60">
        <f t="shared" ref="J39:J47" si="0">H39*I39</f>
        <v>1292.97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/>
      <c r="I40" s="59">
        <v>219.11</v>
      </c>
      <c r="J40" s="60">
        <f t="shared" si="0"/>
        <v>0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235</v>
      </c>
      <c r="I46" s="59">
        <v>23.83</v>
      </c>
      <c r="J46" s="60">
        <f t="shared" si="0"/>
        <v>5600.0499999999993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7649.7899999999991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235</v>
      </c>
      <c r="I50" s="72">
        <v>18</v>
      </c>
      <c r="J50" s="60">
        <f>F50*H50*I50</f>
        <v>6345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/>
      <c r="I51" s="72">
        <v>12</v>
      </c>
      <c r="J51" s="60">
        <f t="shared" ref="J51:J54" si="1">F51*H51*I51</f>
        <v>0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/>
      <c r="I52" s="72">
        <v>130</v>
      </c>
      <c r="J52" s="60">
        <f t="shared" si="1"/>
        <v>0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2</v>
      </c>
      <c r="I53" s="72">
        <v>22</v>
      </c>
      <c r="J53" s="60">
        <f t="shared" si="1"/>
        <v>66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6411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1936.1219999999998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1642.1911999999998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1083.846192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19147.949391999999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10:J11"/>
    <mergeCell ref="H12:J13"/>
    <mergeCell ref="H14:J15"/>
    <mergeCell ref="H16:J17"/>
    <mergeCell ref="B18:G18"/>
    <mergeCell ref="F1:J2"/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H18:J19"/>
    <mergeCell ref="H9:J9"/>
  </mergeCells>
  <pageMargins left="0.7" right="0.7" top="0.75" bottom="0.75" header="0.3" footer="0.3"/>
  <pageSetup paperSize="9" scale="68" orientation="portrait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61"/>
  <sheetViews>
    <sheetView workbookViewId="0">
      <selection activeCell="A23" sqref="A23:XFD23"/>
    </sheetView>
  </sheetViews>
  <sheetFormatPr defaultRowHeight="15" x14ac:dyDescent="0.25"/>
  <cols>
    <col min="3" max="3" width="40.7109375" bestFit="1" customWidth="1"/>
    <col min="4" max="4" width="11.28515625" customWidth="1"/>
    <col min="6" max="6" width="12.42578125" customWidth="1"/>
  </cols>
  <sheetData>
    <row r="1" spans="1:10" x14ac:dyDescent="0.25">
      <c r="F1" s="91" t="s">
        <v>101</v>
      </c>
      <c r="G1" s="92"/>
      <c r="H1" s="92"/>
      <c r="I1" s="92"/>
      <c r="J1" s="92"/>
    </row>
    <row r="2" spans="1:10" x14ac:dyDescent="0.25">
      <c r="F2" s="92"/>
      <c r="G2" s="92"/>
      <c r="H2" s="92"/>
      <c r="I2" s="92"/>
      <c r="J2" s="92"/>
    </row>
    <row r="3" spans="1:10" x14ac:dyDescent="0.25">
      <c r="A3" s="1"/>
      <c r="B3" s="2"/>
      <c r="C3" s="3" t="s">
        <v>0</v>
      </c>
      <c r="D3" s="1"/>
      <c r="E3" s="1"/>
      <c r="F3" s="1"/>
      <c r="G3" s="1"/>
      <c r="H3" s="3" t="s">
        <v>1</v>
      </c>
      <c r="I3" s="4"/>
      <c r="J3" s="4"/>
    </row>
    <row r="4" spans="1:10" x14ac:dyDescent="0.25">
      <c r="A4" s="1"/>
      <c r="B4" s="2"/>
      <c r="C4" s="5" t="s">
        <v>2</v>
      </c>
      <c r="D4" s="1"/>
      <c r="E4" s="1"/>
      <c r="F4" s="1"/>
      <c r="G4" s="1"/>
      <c r="H4" s="5" t="s">
        <v>3</v>
      </c>
      <c r="I4" s="1"/>
      <c r="J4" s="4"/>
    </row>
    <row r="5" spans="1:10" x14ac:dyDescent="0.25">
      <c r="A5" s="1"/>
      <c r="B5" s="2"/>
      <c r="C5" s="6" t="s">
        <v>4</v>
      </c>
      <c r="D5" s="1"/>
      <c r="E5" s="1"/>
      <c r="F5" s="1"/>
      <c r="G5" s="5"/>
      <c r="H5" s="5" t="s">
        <v>5</v>
      </c>
      <c r="I5" s="4"/>
      <c r="J5" s="4"/>
    </row>
    <row r="6" spans="1:10" x14ac:dyDescent="0.25">
      <c r="A6" s="1"/>
      <c r="B6" s="2"/>
      <c r="C6" s="6" t="s">
        <v>6</v>
      </c>
      <c r="D6" s="1"/>
      <c r="E6" s="1"/>
      <c r="F6" s="1"/>
      <c r="G6" s="5"/>
      <c r="H6" s="6" t="s">
        <v>7</v>
      </c>
      <c r="I6" s="4"/>
      <c r="J6" s="4"/>
    </row>
    <row r="7" spans="1:10" x14ac:dyDescent="0.25">
      <c r="A7" s="1"/>
      <c r="B7" s="2"/>
      <c r="C7" s="1"/>
      <c r="D7" s="1"/>
      <c r="E7" s="1"/>
      <c r="F7" s="1"/>
      <c r="G7" s="5"/>
      <c r="H7" s="1"/>
      <c r="I7" s="1"/>
      <c r="J7" s="1"/>
    </row>
    <row r="8" spans="1:10" x14ac:dyDescent="0.25">
      <c r="A8" s="1"/>
      <c r="B8" s="2"/>
      <c r="C8" s="1"/>
      <c r="D8" s="1"/>
      <c r="E8" s="1"/>
      <c r="F8" s="1"/>
      <c r="G8" s="5"/>
      <c r="H8" s="1"/>
      <c r="I8" s="1"/>
      <c r="J8" s="1"/>
    </row>
    <row r="9" spans="1:10" ht="15.75" thickBot="1" x14ac:dyDescent="0.3">
      <c r="A9" s="1"/>
      <c r="B9" s="2"/>
      <c r="C9" s="1"/>
      <c r="D9" s="1"/>
      <c r="E9" s="1"/>
      <c r="F9" s="1"/>
      <c r="G9" s="5"/>
      <c r="H9" s="99" t="s">
        <v>8</v>
      </c>
      <c r="I9" s="100"/>
      <c r="J9" s="101"/>
    </row>
    <row r="10" spans="1:10" x14ac:dyDescent="0.25">
      <c r="A10" s="1"/>
      <c r="B10" s="2"/>
      <c r="C10" s="1"/>
      <c r="D10" s="1"/>
      <c r="E10" s="1"/>
      <c r="F10" s="1"/>
      <c r="G10" s="7" t="s">
        <v>9</v>
      </c>
      <c r="H10" s="102"/>
      <c r="I10" s="103"/>
      <c r="J10" s="104"/>
    </row>
    <row r="11" spans="1:10" x14ac:dyDescent="0.25">
      <c r="A11" s="1"/>
      <c r="B11" s="2"/>
      <c r="C11" s="1"/>
      <c r="D11" s="1"/>
      <c r="E11" s="1"/>
      <c r="F11" s="1"/>
      <c r="G11" s="5"/>
      <c r="H11" s="96"/>
      <c r="I11" s="97"/>
      <c r="J11" s="98"/>
    </row>
    <row r="12" spans="1:10" x14ac:dyDescent="0.25">
      <c r="A12" s="8" t="s">
        <v>10</v>
      </c>
      <c r="B12" s="9"/>
      <c r="C12" s="10"/>
      <c r="D12" s="10"/>
      <c r="E12" s="10"/>
      <c r="F12" s="10"/>
      <c r="G12" s="7" t="s">
        <v>11</v>
      </c>
      <c r="H12" s="93"/>
      <c r="I12" s="94"/>
      <c r="J12" s="95"/>
    </row>
    <row r="13" spans="1:10" x14ac:dyDescent="0.25">
      <c r="A13" s="11"/>
      <c r="B13" s="12"/>
      <c r="C13" s="13" t="s">
        <v>12</v>
      </c>
      <c r="D13" s="13"/>
      <c r="E13" s="11"/>
      <c r="F13" s="11"/>
      <c r="G13" s="14"/>
      <c r="H13" s="96"/>
      <c r="I13" s="97"/>
      <c r="J13" s="98"/>
    </row>
    <row r="14" spans="1:10" x14ac:dyDescent="0.25">
      <c r="A14" s="8" t="s">
        <v>13</v>
      </c>
      <c r="B14" s="2"/>
      <c r="C14" s="10" t="s">
        <v>14</v>
      </c>
      <c r="D14" s="10"/>
      <c r="E14" s="10"/>
      <c r="F14" s="10"/>
      <c r="G14" s="7" t="s">
        <v>11</v>
      </c>
      <c r="H14" s="93"/>
      <c r="I14" s="94"/>
      <c r="J14" s="95"/>
    </row>
    <row r="15" spans="1:10" x14ac:dyDescent="0.25">
      <c r="A15" s="11"/>
      <c r="B15" s="12"/>
      <c r="C15" s="13" t="s">
        <v>12</v>
      </c>
      <c r="D15" s="13"/>
      <c r="E15" s="11"/>
      <c r="F15" s="11"/>
      <c r="G15" s="14"/>
      <c r="H15" s="96"/>
      <c r="I15" s="97"/>
      <c r="J15" s="98"/>
    </row>
    <row r="16" spans="1:10" x14ac:dyDescent="0.25">
      <c r="A16" s="8" t="s">
        <v>15</v>
      </c>
      <c r="B16" s="2"/>
      <c r="C16" s="10" t="s">
        <v>16</v>
      </c>
      <c r="D16" s="10"/>
      <c r="E16" s="10"/>
      <c r="F16" s="10"/>
      <c r="G16" s="7" t="s">
        <v>11</v>
      </c>
      <c r="H16" s="93"/>
      <c r="I16" s="94"/>
      <c r="J16" s="95"/>
    </row>
    <row r="17" spans="1:10" x14ac:dyDescent="0.25">
      <c r="A17" s="11"/>
      <c r="B17" s="12"/>
      <c r="C17" s="13" t="s">
        <v>12</v>
      </c>
      <c r="D17" s="13"/>
      <c r="E17" s="11"/>
      <c r="F17" s="11"/>
      <c r="G17" s="13"/>
      <c r="H17" s="96"/>
      <c r="I17" s="97"/>
      <c r="J17" s="98"/>
    </row>
    <row r="18" spans="1:10" ht="32.25" customHeight="1" x14ac:dyDescent="0.25">
      <c r="A18" s="15" t="s">
        <v>17</v>
      </c>
      <c r="B18" s="105" t="s">
        <v>111</v>
      </c>
      <c r="C18" s="105"/>
      <c r="D18" s="105"/>
      <c r="E18" s="105"/>
      <c r="F18" s="105"/>
      <c r="G18" s="106"/>
      <c r="H18" s="93"/>
      <c r="I18" s="94"/>
      <c r="J18" s="95"/>
    </row>
    <row r="19" spans="1:10" x14ac:dyDescent="0.25">
      <c r="A19" s="11"/>
      <c r="B19" s="12"/>
      <c r="C19" s="13" t="s">
        <v>18</v>
      </c>
      <c r="D19" s="13"/>
      <c r="E19" s="11"/>
      <c r="F19" s="11"/>
      <c r="G19" s="13"/>
      <c r="H19" s="96"/>
      <c r="I19" s="97"/>
      <c r="J19" s="98"/>
    </row>
    <row r="20" spans="1:10" x14ac:dyDescent="0.25">
      <c r="A20" s="15" t="s">
        <v>19</v>
      </c>
      <c r="B20" s="9"/>
      <c r="C20" s="90" t="s">
        <v>114</v>
      </c>
      <c r="D20" s="10"/>
      <c r="E20" s="10"/>
      <c r="F20" s="10"/>
      <c r="G20" s="90"/>
      <c r="H20" s="93"/>
      <c r="I20" s="94"/>
      <c r="J20" s="95"/>
    </row>
    <row r="21" spans="1:10" x14ac:dyDescent="0.25">
      <c r="A21" s="11"/>
      <c r="B21" s="12"/>
      <c r="C21" s="13" t="s">
        <v>20</v>
      </c>
      <c r="D21" s="13"/>
      <c r="E21" s="11"/>
      <c r="F21" s="11"/>
      <c r="G21" s="13"/>
      <c r="H21" s="96"/>
      <c r="I21" s="97"/>
      <c r="J21" s="98"/>
    </row>
    <row r="22" spans="1:10" x14ac:dyDescent="0.25">
      <c r="A22" s="1"/>
      <c r="B22" s="2"/>
      <c r="C22" s="1"/>
      <c r="D22" s="1"/>
      <c r="E22" s="1"/>
      <c r="F22" s="1"/>
      <c r="G22" s="7" t="s">
        <v>21</v>
      </c>
      <c r="H22" s="107"/>
      <c r="I22" s="108"/>
      <c r="J22" s="109"/>
    </row>
    <row r="23" spans="1:10" x14ac:dyDescent="0.25">
      <c r="A23" s="1"/>
      <c r="B23" s="16"/>
      <c r="C23" s="17"/>
      <c r="D23" s="17"/>
      <c r="E23" s="1"/>
      <c r="F23" s="7" t="s">
        <v>22</v>
      </c>
      <c r="G23" s="18" t="s">
        <v>23</v>
      </c>
      <c r="H23" s="19"/>
      <c r="I23" s="20" t="s">
        <v>103</v>
      </c>
      <c r="J23" s="21"/>
    </row>
    <row r="24" spans="1:10" x14ac:dyDescent="0.25">
      <c r="A24" s="7"/>
      <c r="B24" s="22"/>
      <c r="C24" s="23"/>
      <c r="D24" s="23"/>
      <c r="E24" s="1"/>
      <c r="F24" s="1"/>
      <c r="G24" s="18" t="s">
        <v>24</v>
      </c>
      <c r="H24" s="24"/>
      <c r="I24" s="25"/>
      <c r="J24" s="26"/>
    </row>
    <row r="25" spans="1:10" x14ac:dyDescent="0.25">
      <c r="A25" s="1"/>
      <c r="B25" s="22"/>
      <c r="C25" s="23"/>
      <c r="D25" s="23"/>
      <c r="E25" s="1"/>
      <c r="F25" s="1"/>
      <c r="G25" s="7" t="s">
        <v>25</v>
      </c>
      <c r="H25" s="110"/>
      <c r="I25" s="111"/>
      <c r="J25" s="112"/>
    </row>
    <row r="26" spans="1:10" ht="15.75" thickBot="1" x14ac:dyDescent="0.3">
      <c r="A26" s="27"/>
      <c r="B26" s="22"/>
      <c r="C26" s="23"/>
      <c r="D26" s="23"/>
      <c r="E26" s="1"/>
      <c r="F26" s="1"/>
      <c r="G26" s="5"/>
      <c r="H26" s="113"/>
      <c r="I26" s="114"/>
      <c r="J26" s="115"/>
    </row>
    <row r="27" spans="1:10" x14ac:dyDescent="0.25">
      <c r="A27" s="27"/>
      <c r="B27" s="28"/>
      <c r="C27" s="29"/>
      <c r="D27" s="29"/>
      <c r="E27" s="1"/>
      <c r="F27" s="1"/>
      <c r="G27" s="5"/>
      <c r="H27" s="1"/>
      <c r="I27" s="1"/>
      <c r="J27" s="1"/>
    </row>
    <row r="28" spans="1:10" x14ac:dyDescent="0.25">
      <c r="A28" s="27"/>
      <c r="B28" s="30"/>
      <c r="C28" s="31"/>
      <c r="D28" s="31"/>
      <c r="E28" s="116" t="s">
        <v>26</v>
      </c>
      <c r="F28" s="116" t="s">
        <v>27</v>
      </c>
      <c r="G28" s="5"/>
      <c r="H28" s="118" t="s">
        <v>28</v>
      </c>
      <c r="I28" s="118"/>
      <c r="J28" s="1"/>
    </row>
    <row r="29" spans="1:10" ht="15.75" thickBot="1" x14ac:dyDescent="0.3">
      <c r="A29" s="27"/>
      <c r="B29" s="30"/>
      <c r="C29" s="31"/>
      <c r="D29" s="31"/>
      <c r="E29" s="117"/>
      <c r="F29" s="117"/>
      <c r="G29" s="5"/>
      <c r="H29" s="32" t="s">
        <v>29</v>
      </c>
      <c r="I29" s="32" t="s">
        <v>30</v>
      </c>
      <c r="J29" s="1"/>
    </row>
    <row r="30" spans="1:10" ht="15.75" thickBot="1" x14ac:dyDescent="0.3">
      <c r="A30" s="27"/>
      <c r="B30" s="33" t="s">
        <v>31</v>
      </c>
      <c r="C30" s="19"/>
      <c r="D30" s="1"/>
      <c r="E30" s="34">
        <v>9</v>
      </c>
      <c r="F30" s="35"/>
      <c r="G30" s="5"/>
      <c r="H30" s="36">
        <v>42745</v>
      </c>
      <c r="I30" s="37">
        <v>42766</v>
      </c>
      <c r="J30" s="1"/>
    </row>
    <row r="31" spans="1:10" x14ac:dyDescent="0.25">
      <c r="A31" s="27"/>
      <c r="B31" s="30"/>
      <c r="C31" s="31"/>
      <c r="D31" s="31"/>
      <c r="E31" s="1"/>
      <c r="F31" s="1"/>
      <c r="G31" s="5"/>
      <c r="H31" s="1"/>
      <c r="I31" s="1"/>
      <c r="J31" s="1"/>
    </row>
    <row r="32" spans="1:10" x14ac:dyDescent="0.25">
      <c r="A32" s="15" t="s">
        <v>121</v>
      </c>
      <c r="B32" s="38"/>
      <c r="C32" s="39"/>
      <c r="D32" s="39"/>
      <c r="E32" s="17"/>
      <c r="F32" s="17"/>
      <c r="G32" s="40"/>
      <c r="H32" s="17"/>
      <c r="I32" s="17"/>
      <c r="J32" s="17"/>
    </row>
    <row r="33" spans="1:10" x14ac:dyDescent="0.25">
      <c r="A33" s="41"/>
      <c r="B33" s="38"/>
      <c r="C33" s="39"/>
      <c r="D33" s="39"/>
      <c r="E33" s="1"/>
      <c r="F33" s="1"/>
      <c r="G33" s="5"/>
      <c r="H33" s="1"/>
      <c r="I33" s="1"/>
      <c r="J33" s="1"/>
    </row>
    <row r="34" spans="1:10" x14ac:dyDescent="0.25">
      <c r="A34" s="120" t="s">
        <v>32</v>
      </c>
      <c r="B34" s="121"/>
      <c r="C34" s="122" t="s">
        <v>33</v>
      </c>
      <c r="D34" s="124" t="s">
        <v>34</v>
      </c>
      <c r="E34" s="126" t="s">
        <v>35</v>
      </c>
      <c r="F34" s="128" t="s">
        <v>36</v>
      </c>
      <c r="G34" s="130" t="s">
        <v>37</v>
      </c>
      <c r="H34" s="119" t="s">
        <v>38</v>
      </c>
      <c r="I34" s="119"/>
      <c r="J34" s="119"/>
    </row>
    <row r="35" spans="1:10" ht="38.25" x14ac:dyDescent="0.25">
      <c r="A35" s="89" t="s">
        <v>39</v>
      </c>
      <c r="B35" s="43" t="s">
        <v>40</v>
      </c>
      <c r="C35" s="123"/>
      <c r="D35" s="125"/>
      <c r="E35" s="127"/>
      <c r="F35" s="129"/>
      <c r="G35" s="131"/>
      <c r="H35" s="89" t="s">
        <v>41</v>
      </c>
      <c r="I35" s="89" t="s">
        <v>42</v>
      </c>
      <c r="J35" s="89" t="s">
        <v>43</v>
      </c>
    </row>
    <row r="36" spans="1:10" x14ac:dyDescent="0.25">
      <c r="A36" s="88">
        <v>1</v>
      </c>
      <c r="B36" s="44">
        <v>2</v>
      </c>
      <c r="C36" s="88">
        <v>3</v>
      </c>
      <c r="D36" s="88"/>
      <c r="E36" s="88">
        <v>4</v>
      </c>
      <c r="F36" s="88">
        <v>5</v>
      </c>
      <c r="G36" s="88">
        <v>6</v>
      </c>
      <c r="H36" s="88">
        <v>7</v>
      </c>
      <c r="I36" s="88">
        <v>8</v>
      </c>
      <c r="J36" s="88">
        <v>9</v>
      </c>
    </row>
    <row r="37" spans="1:10" x14ac:dyDescent="0.25">
      <c r="A37" s="45"/>
      <c r="B37" s="46"/>
      <c r="C37" s="47" t="s">
        <v>44</v>
      </c>
      <c r="D37" s="47"/>
      <c r="E37" s="48"/>
      <c r="F37" s="49"/>
      <c r="G37" s="50"/>
      <c r="H37" s="51">
        <v>1</v>
      </c>
      <c r="I37" s="49"/>
      <c r="J37" s="52"/>
    </row>
    <row r="38" spans="1:10" x14ac:dyDescent="0.25">
      <c r="A38" s="53"/>
      <c r="B38" s="54" t="s">
        <v>45</v>
      </c>
      <c r="C38" s="55" t="s">
        <v>46</v>
      </c>
      <c r="D38" s="55" t="s">
        <v>47</v>
      </c>
      <c r="E38" s="56"/>
      <c r="F38" s="53"/>
      <c r="G38" s="57" t="s">
        <v>48</v>
      </c>
      <c r="H38" s="58"/>
      <c r="I38" s="59">
        <v>756.77</v>
      </c>
      <c r="J38" s="60">
        <f>H38*I38</f>
        <v>0</v>
      </c>
    </row>
    <row r="39" spans="1:10" x14ac:dyDescent="0.25">
      <c r="A39" s="53"/>
      <c r="B39" s="54" t="s">
        <v>49</v>
      </c>
      <c r="C39" s="55" t="s">
        <v>50</v>
      </c>
      <c r="D39" s="55" t="s">
        <v>51</v>
      </c>
      <c r="E39" s="56"/>
      <c r="F39" s="53"/>
      <c r="G39" s="57" t="s">
        <v>48</v>
      </c>
      <c r="H39" s="58">
        <v>3</v>
      </c>
      <c r="I39" s="59">
        <v>1292.97</v>
      </c>
      <c r="J39" s="60">
        <f t="shared" ref="J39:J47" si="0">H39*I39</f>
        <v>3878.91</v>
      </c>
    </row>
    <row r="40" spans="1:10" x14ac:dyDescent="0.25">
      <c r="A40" s="53"/>
      <c r="B40" s="54" t="s">
        <v>52</v>
      </c>
      <c r="C40" s="55" t="s">
        <v>53</v>
      </c>
      <c r="D40" s="55" t="s">
        <v>54</v>
      </c>
      <c r="E40" s="56"/>
      <c r="F40" s="53"/>
      <c r="G40" s="57" t="s">
        <v>55</v>
      </c>
      <c r="H40" s="58"/>
      <c r="I40" s="59">
        <v>219.11</v>
      </c>
      <c r="J40" s="60">
        <f t="shared" si="0"/>
        <v>0</v>
      </c>
    </row>
    <row r="41" spans="1:10" x14ac:dyDescent="0.25">
      <c r="A41" s="53"/>
      <c r="B41" s="54" t="s">
        <v>56</v>
      </c>
      <c r="C41" s="55" t="s">
        <v>53</v>
      </c>
      <c r="D41" s="55" t="s">
        <v>57</v>
      </c>
      <c r="E41" s="56"/>
      <c r="F41" s="53"/>
      <c r="G41" s="57" t="s">
        <v>55</v>
      </c>
      <c r="H41" s="58"/>
      <c r="I41" s="59">
        <v>588.04</v>
      </c>
      <c r="J41" s="60">
        <f t="shared" si="0"/>
        <v>0</v>
      </c>
    </row>
    <row r="42" spans="1:10" x14ac:dyDescent="0.25">
      <c r="A42" s="53"/>
      <c r="B42" s="54" t="s">
        <v>58</v>
      </c>
      <c r="C42" s="61" t="s">
        <v>59</v>
      </c>
      <c r="D42" s="53" t="s">
        <v>54</v>
      </c>
      <c r="E42" s="56"/>
      <c r="F42" s="53"/>
      <c r="G42" s="58" t="s">
        <v>48</v>
      </c>
      <c r="H42" s="58"/>
      <c r="I42" s="59">
        <v>284.05</v>
      </c>
      <c r="J42" s="60">
        <f t="shared" si="0"/>
        <v>0</v>
      </c>
    </row>
    <row r="43" spans="1:10" x14ac:dyDescent="0.25">
      <c r="A43" s="53"/>
      <c r="B43" s="62" t="s">
        <v>60</v>
      </c>
      <c r="C43" s="61" t="s">
        <v>59</v>
      </c>
      <c r="D43" s="53" t="s">
        <v>57</v>
      </c>
      <c r="E43" s="56"/>
      <c r="F43" s="53"/>
      <c r="G43" s="58" t="s">
        <v>48</v>
      </c>
      <c r="H43" s="58"/>
      <c r="I43" s="59">
        <v>416.61</v>
      </c>
      <c r="J43" s="60">
        <f t="shared" si="0"/>
        <v>0</v>
      </c>
    </row>
    <row r="44" spans="1:10" x14ac:dyDescent="0.25">
      <c r="A44" s="53"/>
      <c r="B44" s="54" t="s">
        <v>61</v>
      </c>
      <c r="C44" s="55" t="s">
        <v>62</v>
      </c>
      <c r="D44" s="55" t="s">
        <v>54</v>
      </c>
      <c r="E44" s="56"/>
      <c r="F44" s="53"/>
      <c r="G44" s="57" t="s">
        <v>48</v>
      </c>
      <c r="H44" s="58"/>
      <c r="I44" s="59">
        <v>48.15</v>
      </c>
      <c r="J44" s="60">
        <f t="shared" si="0"/>
        <v>0</v>
      </c>
    </row>
    <row r="45" spans="1:10" x14ac:dyDescent="0.25">
      <c r="A45" s="53"/>
      <c r="B45" s="54" t="s">
        <v>63</v>
      </c>
      <c r="C45" s="55" t="s">
        <v>62</v>
      </c>
      <c r="D45" s="55" t="s">
        <v>57</v>
      </c>
      <c r="E45" s="56"/>
      <c r="F45" s="53"/>
      <c r="G45" s="57" t="s">
        <v>48</v>
      </c>
      <c r="H45" s="58"/>
      <c r="I45" s="59">
        <v>105.68</v>
      </c>
      <c r="J45" s="60">
        <f t="shared" si="0"/>
        <v>0</v>
      </c>
    </row>
    <row r="46" spans="1:10" x14ac:dyDescent="0.25">
      <c r="A46" s="53"/>
      <c r="B46" s="54" t="s">
        <v>64</v>
      </c>
      <c r="C46" s="61" t="s">
        <v>65</v>
      </c>
      <c r="D46" s="53" t="s">
        <v>66</v>
      </c>
      <c r="E46" s="56"/>
      <c r="F46" s="53"/>
      <c r="G46" s="58" t="s">
        <v>55</v>
      </c>
      <c r="H46" s="58">
        <v>352</v>
      </c>
      <c r="I46" s="59">
        <v>23.83</v>
      </c>
      <c r="J46" s="60">
        <f t="shared" si="0"/>
        <v>8388.16</v>
      </c>
    </row>
    <row r="47" spans="1:10" ht="15.75" thickBot="1" x14ac:dyDescent="0.3">
      <c r="A47" s="53"/>
      <c r="B47" s="62" t="s">
        <v>67</v>
      </c>
      <c r="C47" s="61" t="s">
        <v>68</v>
      </c>
      <c r="D47" s="53" t="s">
        <v>69</v>
      </c>
      <c r="E47" s="56"/>
      <c r="F47" s="53"/>
      <c r="G47" s="58" t="s">
        <v>48</v>
      </c>
      <c r="H47" s="58"/>
      <c r="I47" s="59">
        <v>8604.73</v>
      </c>
      <c r="J47" s="60">
        <f t="shared" si="0"/>
        <v>0</v>
      </c>
    </row>
    <row r="48" spans="1:10" ht="15.75" thickBot="1" x14ac:dyDescent="0.3">
      <c r="A48" s="29"/>
      <c r="B48" s="28"/>
      <c r="C48" s="29"/>
      <c r="D48" s="29"/>
      <c r="E48" s="23"/>
      <c r="F48" s="29"/>
      <c r="G48" s="63" t="s">
        <v>70</v>
      </c>
      <c r="H48" s="64">
        <v>1</v>
      </c>
      <c r="I48" s="42"/>
      <c r="J48" s="65">
        <f>SUM(J38:J47)</f>
        <v>12267.07</v>
      </c>
    </row>
    <row r="49" spans="1:10" x14ac:dyDescent="0.25">
      <c r="A49" s="45"/>
      <c r="B49" s="46"/>
      <c r="C49" s="47" t="s">
        <v>71</v>
      </c>
      <c r="D49" s="47"/>
      <c r="E49" s="48"/>
      <c r="F49" s="49"/>
      <c r="G49" s="50"/>
      <c r="H49" s="66">
        <v>1</v>
      </c>
      <c r="I49" s="49"/>
      <c r="J49" s="67"/>
    </row>
    <row r="50" spans="1:10" x14ac:dyDescent="0.25">
      <c r="A50" s="53"/>
      <c r="B50" s="68" t="s">
        <v>72</v>
      </c>
      <c r="C50" s="61" t="s">
        <v>73</v>
      </c>
      <c r="D50" s="69"/>
      <c r="E50" s="70"/>
      <c r="F50" s="53">
        <v>1.5</v>
      </c>
      <c r="G50" s="58" t="s">
        <v>55</v>
      </c>
      <c r="H50" s="71">
        <v>352</v>
      </c>
      <c r="I50" s="72">
        <v>18</v>
      </c>
      <c r="J50" s="60">
        <f>F50*H50*I50</f>
        <v>9504</v>
      </c>
    </row>
    <row r="51" spans="1:10" x14ac:dyDescent="0.25">
      <c r="A51" s="53"/>
      <c r="B51" s="68" t="s">
        <v>74</v>
      </c>
      <c r="C51" s="61" t="s">
        <v>75</v>
      </c>
      <c r="D51" s="69"/>
      <c r="E51" s="70"/>
      <c r="F51" s="53">
        <v>1.5</v>
      </c>
      <c r="G51" s="58" t="s">
        <v>55</v>
      </c>
      <c r="H51" s="71"/>
      <c r="I51" s="72">
        <v>12</v>
      </c>
      <c r="J51" s="60">
        <f t="shared" ref="J51:J54" si="1">F51*H51*I51</f>
        <v>0</v>
      </c>
    </row>
    <row r="52" spans="1:10" x14ac:dyDescent="0.25">
      <c r="A52" s="53"/>
      <c r="B52" s="68" t="s">
        <v>76</v>
      </c>
      <c r="C52" s="61" t="s">
        <v>77</v>
      </c>
      <c r="D52" s="61"/>
      <c r="E52" s="70"/>
      <c r="F52" s="53">
        <v>1.5</v>
      </c>
      <c r="G52" s="58" t="s">
        <v>48</v>
      </c>
      <c r="H52" s="71"/>
      <c r="I52" s="72">
        <v>130</v>
      </c>
      <c r="J52" s="60">
        <f t="shared" si="1"/>
        <v>0</v>
      </c>
    </row>
    <row r="53" spans="1:10" x14ac:dyDescent="0.25">
      <c r="A53" s="73"/>
      <c r="B53" s="68" t="s">
        <v>78</v>
      </c>
      <c r="C53" s="74" t="s">
        <v>79</v>
      </c>
      <c r="D53" s="74"/>
      <c r="E53" s="70"/>
      <c r="F53" s="53">
        <v>1.5</v>
      </c>
      <c r="G53" s="58" t="s">
        <v>48</v>
      </c>
      <c r="H53" s="71">
        <v>3</v>
      </c>
      <c r="I53" s="72">
        <v>22</v>
      </c>
      <c r="J53" s="60">
        <f t="shared" si="1"/>
        <v>99</v>
      </c>
    </row>
    <row r="54" spans="1:10" x14ac:dyDescent="0.25">
      <c r="A54" s="73"/>
      <c r="B54" s="68" t="s">
        <v>80</v>
      </c>
      <c r="C54" s="74" t="s">
        <v>81</v>
      </c>
      <c r="D54" s="74"/>
      <c r="E54" s="70"/>
      <c r="F54" s="53">
        <v>1.5</v>
      </c>
      <c r="G54" s="58" t="s">
        <v>48</v>
      </c>
      <c r="H54" s="71"/>
      <c r="I54" s="72">
        <v>288</v>
      </c>
      <c r="J54" s="60">
        <f t="shared" si="1"/>
        <v>0</v>
      </c>
    </row>
    <row r="55" spans="1:10" ht="15.75" thickBot="1" x14ac:dyDescent="0.3">
      <c r="A55" s="75"/>
      <c r="B55" s="76"/>
      <c r="C55" s="20"/>
      <c r="D55" s="20"/>
      <c r="E55" s="20"/>
      <c r="F55" s="20"/>
      <c r="G55" s="77" t="s">
        <v>82</v>
      </c>
      <c r="H55" s="64">
        <v>1</v>
      </c>
      <c r="I55" s="78"/>
      <c r="J55" s="79">
        <f>SUM(J50:J54)</f>
        <v>9603</v>
      </c>
    </row>
    <row r="56" spans="1:10" ht="15.75" thickBot="1" x14ac:dyDescent="0.3">
      <c r="A56" s="1"/>
      <c r="B56" s="2"/>
      <c r="C56" s="1"/>
      <c r="D56" s="1"/>
      <c r="E56" s="1"/>
      <c r="F56" s="1"/>
      <c r="G56" s="7" t="s">
        <v>83</v>
      </c>
      <c r="H56" s="66">
        <v>1</v>
      </c>
      <c r="I56" s="42"/>
      <c r="J56" s="81">
        <f>(J55*30.2)/100</f>
        <v>2900.1059999999998</v>
      </c>
    </row>
    <row r="57" spans="1:10" ht="15.75" thickBot="1" x14ac:dyDescent="0.3">
      <c r="A57" s="1"/>
      <c r="B57" s="2"/>
      <c r="C57" s="1"/>
      <c r="D57" s="1"/>
      <c r="E57" s="80"/>
      <c r="F57" s="1"/>
      <c r="G57" s="7" t="s">
        <v>84</v>
      </c>
      <c r="H57" s="66">
        <v>1</v>
      </c>
      <c r="I57" s="42"/>
      <c r="J57" s="81">
        <f>((J48+J55+J56+J58)*10)/100</f>
        <v>2519.5176000000001</v>
      </c>
    </row>
    <row r="58" spans="1:10" ht="15.75" thickBot="1" x14ac:dyDescent="0.3">
      <c r="A58" s="1"/>
      <c r="B58" s="2"/>
      <c r="C58" s="1"/>
      <c r="D58" s="1"/>
      <c r="E58" s="80"/>
      <c r="F58" s="1"/>
      <c r="G58" s="7" t="s">
        <v>85</v>
      </c>
      <c r="H58" s="66"/>
      <c r="I58" s="42"/>
      <c r="J58" s="81">
        <v>425</v>
      </c>
    </row>
    <row r="59" spans="1:10" ht="15.75" thickBot="1" x14ac:dyDescent="0.3">
      <c r="A59" s="1"/>
      <c r="B59" s="2"/>
      <c r="C59" s="1"/>
      <c r="D59" s="1"/>
      <c r="E59" s="1"/>
      <c r="F59" s="1"/>
      <c r="G59" s="7" t="s">
        <v>86</v>
      </c>
      <c r="H59" s="66">
        <v>1</v>
      </c>
      <c r="I59" s="42"/>
      <c r="J59" s="81">
        <f>((J48+J55+J56+J57+J58)*6)/100</f>
        <v>1662.8816159999999</v>
      </c>
    </row>
    <row r="60" spans="1:10" ht="15.75" thickBot="1" x14ac:dyDescent="0.3">
      <c r="A60" s="1"/>
      <c r="B60" s="2"/>
      <c r="C60" s="1"/>
      <c r="D60" s="1"/>
      <c r="E60" s="1"/>
      <c r="F60" s="1"/>
      <c r="G60" s="7" t="s">
        <v>87</v>
      </c>
      <c r="H60" s="66">
        <v>1</v>
      </c>
      <c r="I60" s="42"/>
      <c r="J60" s="82">
        <f>J48+J55+J56+J57+J58+J59</f>
        <v>29377.575215999997</v>
      </c>
    </row>
    <row r="61" spans="1:10" x14ac:dyDescent="0.25">
      <c r="A61" s="80"/>
      <c r="B61" s="83"/>
      <c r="C61" s="80"/>
      <c r="D61" s="80"/>
      <c r="E61" s="80"/>
      <c r="F61" s="80"/>
      <c r="G61" s="5"/>
      <c r="H61" s="84">
        <v>1</v>
      </c>
      <c r="I61" s="39"/>
      <c r="J61" s="39"/>
    </row>
  </sheetData>
  <mergeCells count="21">
    <mergeCell ref="H10:J11"/>
    <mergeCell ref="H12:J13"/>
    <mergeCell ref="H14:J15"/>
    <mergeCell ref="H16:J17"/>
    <mergeCell ref="B18:G18"/>
    <mergeCell ref="F1:J2"/>
    <mergeCell ref="H34:J34"/>
    <mergeCell ref="A34:B34"/>
    <mergeCell ref="C34:C35"/>
    <mergeCell ref="D34:D35"/>
    <mergeCell ref="E34:E35"/>
    <mergeCell ref="F34:F35"/>
    <mergeCell ref="G34:G35"/>
    <mergeCell ref="H20:J21"/>
    <mergeCell ref="H22:J22"/>
    <mergeCell ref="H25:J26"/>
    <mergeCell ref="E28:E29"/>
    <mergeCell ref="F28:F29"/>
    <mergeCell ref="H28:I28"/>
    <mergeCell ref="H18:J19"/>
    <mergeCell ref="H9:J9"/>
  </mergeCells>
  <pageMargins left="0.7" right="0.7" top="0.75" bottom="0.75" header="0.3" footer="0.3"/>
  <pageSetup paperSize="9" scale="68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Коридор</vt:lpstr>
      <vt:lpstr>200</vt:lpstr>
      <vt:lpstr>201</vt:lpstr>
      <vt:lpstr>202</vt:lpstr>
      <vt:lpstr>205</vt:lpstr>
      <vt:lpstr>207</vt:lpstr>
      <vt:lpstr>200а</vt:lpstr>
      <vt:lpstr>414</vt:lpstr>
      <vt:lpstr>227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Остроухов</dc:creator>
  <cp:lastModifiedBy>Shilling Ekaterina Sergeevna</cp:lastModifiedBy>
  <cp:lastPrinted>2016-12-28T09:08:00Z</cp:lastPrinted>
  <dcterms:created xsi:type="dcterms:W3CDTF">2015-11-24T06:31:46Z</dcterms:created>
  <dcterms:modified xsi:type="dcterms:W3CDTF">2016-12-29T06:23:32Z</dcterms:modified>
</cp:coreProperties>
</file>