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955" windowHeight="9975"/>
  </bookViews>
  <sheets>
    <sheet name="ВЛ0,4-ТП-738 КЛ выв.Маркин О.И " sheetId="1" r:id="rId1"/>
  </sheets>
  <calcPr calcId="145621"/>
</workbook>
</file>

<file path=xl/calcChain.xml><?xml version="1.0" encoding="utf-8"?>
<calcChain xmlns="http://schemas.openxmlformats.org/spreadsheetml/2006/main">
  <c r="E20" i="1" l="1"/>
  <c r="E19" i="1"/>
  <c r="E18" i="1"/>
  <c r="E17" i="1"/>
  <c r="D8" i="1"/>
  <c r="D21" i="1" l="1"/>
  <c r="E21" i="1" s="1"/>
  <c r="E24" i="1" s="1"/>
  <c r="E25" i="1" l="1"/>
  <c r="E26" i="1" s="1"/>
</calcChain>
</file>

<file path=xl/sharedStrings.xml><?xml version="1.0" encoding="utf-8"?>
<sst xmlns="http://schemas.openxmlformats.org/spreadsheetml/2006/main" count="43" uniqueCount="41">
  <si>
    <t>Приложение №_____к договору №_____от"___"__________________2018  г.</t>
  </si>
  <si>
    <t xml:space="preserve">Заказчик:        </t>
  </si>
  <si>
    <t>Исполнитель: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</si>
  <si>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</si>
  <si>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</si>
  <si>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</si>
  <si>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</si>
  <si>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 xml:space="preserve">_____________Е.Н. Стрелин </t>
  </si>
  <si>
    <t>_____________А.Н. Куликов</t>
  </si>
  <si>
    <t>"___" ___________ 2018  г.</t>
  </si>
  <si>
    <t xml:space="preserve">Смета № </t>
  </si>
  <si>
    <t>Проектные работы.</t>
  </si>
  <si>
    <t>Монтаж ВЛИ-0,4кВ, ТП- 738, ул. Большая Долинная, Новосоколовогорский жилой район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</si>
  <si>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</si>
  <si>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</si>
  <si>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</si>
  <si>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</si>
  <si>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</si>
  <si>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19214,29                                             руб.,                                                                     в ценах 2001г.-2965,99 руб. </t>
  </si>
  <si>
    <t>СБЦ 2003г.                                               Раздел3.Табл.12 БЦП=237,28; Раздел3.Табл.11п.1 стр.31  К1=2,4; Табл.11п.4 стр.31  К2=1,2;   К4=0,805; К5(удорож.)=3,83</t>
  </si>
  <si>
    <t>237,28х2,4х1,2х0,805х3,83</t>
  </si>
  <si>
    <t>Кабельные линии напряжением до 35 кВ интервалы протяженности свыше 100 м до 500 м</t>
  </si>
  <si>
    <t>СБЦ  2012 г.  Раздел.3 Табл.17 п.1
A=7,763 тыс.руб; B=0,042 тыс.руб;
Осн. показ. Х=80  (м) Количество = 3                                                      Раздел 3.Гл.2.8. Прим.2.8.1.1     К2 =1,4; К3 =1,1 Табл.46 К4=0,555.                                 М.у.2009г.  п.1.4 К5=0,4     К6(удорож.)=3,83</t>
  </si>
  <si>
    <t>(A + B * Хзад) * Количество *  K1 * K2 * K3*К4*К5*К6
(7,763 тыс.руб + 0,042 тыс.руб*(0,4*100+0,6*80))*3*0,4*3,83*1,4*(1+0,1)*0,555</t>
  </si>
  <si>
    <t>СБЦ  2012 г.  Раз.3 Табл.17 п.2
A=7,763 тыс.руб; B=0,042тыс.руб;
Осн. показ. Х=240 (м)                                                            Раздел 3.Гл.2.8. Прим.2.8.1.1     К2 =1,4; К3 =1,1 Табл.47 К4=0,565.                                 М.у.2009г.  п.1.4 К5=0,6      К6(удорож.)=3,99</t>
  </si>
  <si>
    <t>(A + B * Хзад) * Количество *  K1 * K2 * K3*К4*К5*К6
(7,763 тыс.руб + 0,042 тыс.руб*(0,4*100+0,6*80))*3*0,6*3,83*1,4*(1+0,1)*0,565</t>
  </si>
  <si>
    <t>Расчет токов короткого замыкания</t>
  </si>
  <si>
    <t>Раздел 4.2 Табл.30 п.1  Раздел 4.2 Табл.30  столбец 7 К2(1)</t>
  </si>
  <si>
    <t xml:space="preserve">Срп(п)=(а+вх)*К2(1)*    *Кинд *К3           (0+800*5)*0,5*3,83            </t>
  </si>
  <si>
    <t>Сбор исходных данных 10%</t>
  </si>
  <si>
    <t>От п.1-4</t>
  </si>
  <si>
    <t>Согласование с организациями города</t>
  </si>
  <si>
    <t>Горгаз, Водоканал,Тепловые сети, НЭСК, Ростелеком</t>
  </si>
  <si>
    <t xml:space="preserve">Инженерно-геодезические изыскания </t>
  </si>
  <si>
    <t xml:space="preserve">ИТОГО </t>
  </si>
  <si>
    <t>НДС 18%</t>
  </si>
  <si>
    <t>ВСЕГО</t>
  </si>
  <si>
    <t>Инженер-сметчик ООО "ГЭС"</t>
  </si>
  <si>
    <t>Лоскуткина С.Д.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</si>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</sst>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1" applyFont="1"/>
    <xf numFmtId="0" fontId="2" fillId="0" borderId="0" xfId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wrapText="1"/>
    </xf>
    <xf numFmtId="0" fontId="1" fillId="0" borderId="1" xfId="0" applyFont="1" applyBorder="1"/>
    <xf numFmtId="0" fontId="4" fillId="0" borderId="7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C22" sqref="C22"/>
    </sheetView>
  </sheetViews>
  <sheetFormatPr defaultRowHeight="15.75" x14ac:dyDescent="0.25"/>
  <cols>
    <col min="1" max="1" width="5.140625" style="1" customWidth="1"/>
    <col min="2" max="2" width="20.140625" style="1" customWidth="1"/>
    <col min="3" max="3" width="31.42578125" style="1" customWidth="1"/>
    <col min="4" max="4" width="22.140625" style="1" customWidth="1"/>
    <col min="5" max="5" width="12.85546875" style="1" customWidth="1"/>
    <col min="6" max="6" width="8.42578125" style="1" customWidth="1"/>
    <col min="7" max="16384" width="9.140625" style="1"/>
  </cols>
  <sheetData>
    <row r="1" spans="1:5" x14ac:dyDescent="0.25">
      <c r="B1" s="2" t="s">
        <v>0</v>
      </c>
      <c r="C1" s="2"/>
      <c r="D1" s="2"/>
      <c r="E1" s="2"/>
    </row>
    <row r="3" spans="1:5" x14ac:dyDescent="0.25">
      <c r="A3" s="1" t="s">
        <v>1</v>
      </c>
      <c r="D3" s="3" t="s">
        <v>2</v>
      </c>
      <c r="E3" s="4"/>
    </row>
    <row r="4" spans="1:5" x14ac:dyDescent="0.25">
      <c r="A4" s="1" t="s">
        <v>3</v>
      </c>
      <c r="D4" s="3" t="s">
        <v>4</v>
      </c>
      <c r="E4" s="4"/>
    </row>
    <row r="5" spans="1:5" x14ac:dyDescent="0.25">
      <c r="A5" s="1" t="s">
        <v>5</v>
      </c>
      <c r="D5" s="3" t="s">
        <v>6</v>
      </c>
      <c r="E5" s="4"/>
    </row>
    <row r="6" spans="1:5" x14ac:dyDescent="0.25">
      <c r="D6" s="4"/>
      <c r="E6" s="4"/>
    </row>
    <row r="7" spans="1:5" x14ac:dyDescent="0.25">
      <c r="A7" s="5" t="s">
        <v>7</v>
      </c>
      <c r="D7" s="3" t="s">
        <v>8</v>
      </c>
      <c r="E7" s="4"/>
    </row>
    <row r="8" spans="1:5" x14ac:dyDescent="0.25">
      <c r="A8" s="5" t="s">
        <v>9</v>
      </c>
      <c r="D8" s="3" t="str">
        <f>A8</f>
        <v>"___" ___________ 2018  г.</v>
      </c>
      <c r="E8" s="4"/>
    </row>
    <row r="9" spans="1:5" x14ac:dyDescent="0.25">
      <c r="A9" s="5"/>
      <c r="D9" s="6"/>
      <c r="E9" s="7"/>
    </row>
    <row r="10" spans="1:5" ht="18" customHeight="1" x14ac:dyDescent="0.25">
      <c r="A10" s="8" t="s">
        <v>10</v>
      </c>
      <c r="B10" s="8"/>
      <c r="C10" s="8"/>
      <c r="D10" s="8"/>
      <c r="E10" s="8"/>
    </row>
    <row r="11" spans="1:5" ht="12.75" customHeight="1" x14ac:dyDescent="0.25">
      <c r="A11" s="9"/>
      <c r="B11" s="9"/>
      <c r="C11" s="9" t="s">
        <v>11</v>
      </c>
      <c r="D11" s="9"/>
      <c r="E11" s="9"/>
    </row>
    <row r="12" spans="1:5" ht="33" customHeight="1" x14ac:dyDescent="0.25">
      <c r="A12" s="8" t="s">
        <v>12</v>
      </c>
      <c r="B12" s="8"/>
      <c r="C12" s="8"/>
      <c r="D12" s="8"/>
      <c r="E12" s="8"/>
    </row>
    <row r="13" spans="1:5" ht="49.5" hidden="1" customHeight="1" x14ac:dyDescent="0.25">
      <c r="A13" s="10"/>
      <c r="B13" s="10"/>
      <c r="C13" s="10"/>
      <c r="D13" s="10"/>
      <c r="E13" s="10"/>
    </row>
    <row r="14" spans="1:5" ht="18.75" customHeight="1" x14ac:dyDescent="0.25">
      <c r="A14" s="11"/>
      <c r="B14" s="11"/>
      <c r="C14" s="11"/>
      <c r="D14" s="11"/>
      <c r="E14" s="11"/>
    </row>
    <row r="15" spans="1:5" ht="12.75" customHeight="1" x14ac:dyDescent="0.25">
      <c r="A15" s="12" t="s">
        <v>13</v>
      </c>
      <c r="B15" s="13" t="s">
        <v>14</v>
      </c>
      <c r="C15" s="13" t="s">
        <v>15</v>
      </c>
      <c r="D15" s="13" t="s">
        <v>16</v>
      </c>
      <c r="E15" s="14" t="s">
        <v>17</v>
      </c>
    </row>
    <row r="16" spans="1:5" ht="51" customHeight="1" x14ac:dyDescent="0.25">
      <c r="A16" s="15"/>
      <c r="B16" s="16"/>
      <c r="C16" s="17"/>
      <c r="D16" s="18"/>
      <c r="E16" s="19"/>
    </row>
    <row r="17" spans="1:5" ht="126" customHeight="1" x14ac:dyDescent="0.25">
      <c r="A17" s="20">
        <v>1</v>
      </c>
      <c r="B17" s="21" t="s">
        <v>18</v>
      </c>
      <c r="C17" s="21" t="s">
        <v>19</v>
      </c>
      <c r="D17" s="22" t="s">
        <v>20</v>
      </c>
      <c r="E17" s="23">
        <f>237.28*2.4*1.2*0.805*3.83</f>
        <v>2106.9211161600001</v>
      </c>
    </row>
    <row r="18" spans="1:5" ht="181.5" customHeight="1" x14ac:dyDescent="0.25">
      <c r="A18" s="20">
        <v>2</v>
      </c>
      <c r="B18" s="22" t="s">
        <v>21</v>
      </c>
      <c r="C18" s="24" t="s">
        <v>22</v>
      </c>
      <c r="D18" s="24" t="s">
        <v>23</v>
      </c>
      <c r="E18" s="25">
        <f>(7763+42*(0.4*100+0.6*80))*3*0.4*3.83*1.4*(1+0.1)*0.555</f>
        <v>45013.257550800008</v>
      </c>
    </row>
    <row r="19" spans="1:5" ht="157.5" customHeight="1" x14ac:dyDescent="0.25">
      <c r="A19" s="20">
        <v>3</v>
      </c>
      <c r="B19" s="22" t="s">
        <v>21</v>
      </c>
      <c r="C19" s="24" t="s">
        <v>24</v>
      </c>
      <c r="D19" s="24" t="s">
        <v>25</v>
      </c>
      <c r="E19" s="25">
        <f>(7763+42*(0.4*100+0.6*80))*3*0.6*3.83*1.4*(1+0.1)*0.565</f>
        <v>68736.460854599994</v>
      </c>
    </row>
    <row r="20" spans="1:5" ht="67.5" customHeight="1" x14ac:dyDescent="0.25">
      <c r="A20" s="26">
        <v>4</v>
      </c>
      <c r="B20" s="27" t="s">
        <v>26</v>
      </c>
      <c r="C20" s="22" t="s">
        <v>27</v>
      </c>
      <c r="D20" s="22" t="s">
        <v>28</v>
      </c>
      <c r="E20" s="23">
        <f>800*5*0.5*3.83</f>
        <v>7660</v>
      </c>
    </row>
    <row r="21" spans="1:5" ht="33.75" customHeight="1" x14ac:dyDescent="0.25">
      <c r="A21" s="26">
        <v>5</v>
      </c>
      <c r="B21" s="28" t="s">
        <v>29</v>
      </c>
      <c r="C21" s="29" t="s">
        <v>30</v>
      </c>
      <c r="D21" s="30">
        <f>(E17+E18+E19+E20)*0.1</f>
        <v>12351.663952156001</v>
      </c>
      <c r="E21" s="31">
        <f>D21</f>
        <v>12351.663952156001</v>
      </c>
    </row>
    <row r="22" spans="1:5" ht="49.5" customHeight="1" x14ac:dyDescent="0.25">
      <c r="A22" s="26">
        <v>6</v>
      </c>
      <c r="B22" s="32" t="s">
        <v>31</v>
      </c>
      <c r="C22" s="22" t="s">
        <v>32</v>
      </c>
      <c r="D22" s="30"/>
      <c r="E22" s="31">
        <v>8474.58</v>
      </c>
    </row>
    <row r="23" spans="1:5" ht="48" customHeight="1" x14ac:dyDescent="0.25">
      <c r="A23" s="26">
        <v>7</v>
      </c>
      <c r="B23" s="32" t="s">
        <v>33</v>
      </c>
      <c r="C23" s="29"/>
      <c r="D23" s="30"/>
      <c r="E23" s="31">
        <v>36957</v>
      </c>
    </row>
    <row r="24" spans="1:5" ht="18" customHeight="1" x14ac:dyDescent="0.25">
      <c r="A24" s="33"/>
      <c r="B24" s="34" t="s">
        <v>34</v>
      </c>
      <c r="C24" s="29"/>
      <c r="D24" s="29"/>
      <c r="E24" s="31">
        <f>E17+E23+E22+E21+E20+E19+E18</f>
        <v>181299.88347371601</v>
      </c>
    </row>
    <row r="25" spans="1:5" x14ac:dyDescent="0.25">
      <c r="A25" s="33"/>
      <c r="B25" s="34" t="s">
        <v>35</v>
      </c>
      <c r="C25" s="29"/>
      <c r="D25" s="29"/>
      <c r="E25" s="31">
        <f>ROUND(E24*18%,2)</f>
        <v>32633.98</v>
      </c>
    </row>
    <row r="26" spans="1:5" x14ac:dyDescent="0.25">
      <c r="A26" s="33"/>
      <c r="B26" s="34" t="s">
        <v>36</v>
      </c>
      <c r="C26" s="29"/>
      <c r="D26" s="29"/>
      <c r="E26" s="31">
        <f>ROUND(E24+E25,2)</f>
        <v>213933.86</v>
      </c>
    </row>
    <row r="27" spans="1:5" x14ac:dyDescent="0.25">
      <c r="A27" s="35"/>
      <c r="B27" s="36"/>
      <c r="C27" s="37"/>
      <c r="D27" s="37"/>
      <c r="E27" s="38"/>
    </row>
    <row r="28" spans="1:5" x14ac:dyDescent="0.25">
      <c r="A28" s="1" t="s">
        <v>2</v>
      </c>
    </row>
    <row r="29" spans="1:5" x14ac:dyDescent="0.25">
      <c r="A29" s="1" t="s">
        <v>37</v>
      </c>
    </row>
    <row r="30" spans="1:5" x14ac:dyDescent="0.25">
      <c r="A30" s="1" t="s">
        <v>38</v>
      </c>
    </row>
    <row r="31" spans="1:5" x14ac:dyDescent="0.25">
      <c r="A31" s="5" t="s">
        <v>39</v>
      </c>
    </row>
    <row r="32" spans="1:5" x14ac:dyDescent="0.25">
      <c r="A32" s="1" t="s">
        <v>40</v>
      </c>
    </row>
  </sheetData>
  <mergeCells count="9">
    <mergeCell ref="B1:E1"/>
    <mergeCell ref="A10:E10"/>
    <mergeCell ref="A12:E12"/>
    <mergeCell ref="A13:E13"/>
    <mergeCell ref="A15:A16"/>
    <mergeCell ref="B15:B16"/>
    <mergeCell ref="C15:C16"/>
    <mergeCell ref="D15:D16"/>
    <mergeCell ref="E15:E16"/>
  </mergeCells>
  <pageMargins left="0.31496062992125984" right="0.31496062992125984" top="0.15748031496062992" bottom="1.1417322834645669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ВЛ0,4-ТП-738 КЛ выв.Маркин О.И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Лоскуткина Светлана Денисовна</cp:lastModifiedBy>
  <dcterms:created xsi:type="dcterms:W3CDTF">2018-04-27T07:28:59Z</dcterms:created>
  <dcterms:modified xsi:type="dcterms:W3CDTF">2018-04-27T07:29:09Z</dcterms:modified>
</cp:coreProperties>
</file>