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60" windowWidth="24720" windowHeight="12345"/>
  </bookViews>
  <sheets>
    <sheet name="ВЛ ТП 348 - Аркавенко СА" sheetId="1" r:id="rId1"/>
  </sheets>
  <calcPr calcId="125725"/>
</workbook>
</file>

<file path=xl/calcChain.xml><?xml version="1.0" encoding="utf-8"?>
<calcChain xmlns="http://schemas.openxmlformats.org/spreadsheetml/2006/main">
  <c r="E23" i="1"/>
  <c r="E22"/>
  <c r="D24" s="1"/>
  <c r="E24" s="1"/>
  <c r="E27" s="1"/>
  <c r="E21"/>
  <c r="E20"/>
  <c r="E19"/>
  <c r="E18"/>
  <c r="D8"/>
  <c r="E28" l="1"/>
  <c r="E29"/>
</calcChain>
</file>

<file path=xl/sharedStrings.xml><?xml version="1.0" encoding="utf-8"?>
<sst xmlns="http://schemas.openxmlformats.org/spreadsheetml/2006/main" count="52" uniqueCount="47">
  <si>
    <t>Приложение №_____к договору №_____от"___"__________________2018г.</t>
  </si>
  <si>
    <t xml:space="preserve">Заказчик:        </t>
  </si>
  <si>
    <t>Исполнитель:</t>
  </si>
  <si>
    <t xml:space="preserve">1-й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</si>
  <si>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</si>
  <si>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</si>
  <si>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</si>
  <si>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 Стрелин</t>
  </si>
  <si>
    <t>_____________А.Н. Куликов</t>
  </si>
  <si>
    <t>"___" ___________ 2018 г.</t>
  </si>
  <si>
    <t xml:space="preserve">Смета № </t>
  </si>
  <si>
    <t>Проектные работы.</t>
  </si>
  <si>
    <t>Монтаж ВЛИ- 0,4кВ, от пунктовой опоры ТП 348 до границ земельного участка, ул. Гвардейская, 64.</t>
  </si>
  <si>
    <t>Монтаж КЛ - 0,4кВ, от РУ - 0,4кВ ТП 348 до пунктовой опоры, ул. Гвардейская.</t>
  </si>
  <si>
    <t>Монтаж КЛ - 0,4кВ, от опоры №1-00/3 до вновь устанавливаемой опоры, ул. Гвардейская.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</si>
  <si>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</si>
  <si>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</si>
  <si>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</si>
  <si>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</si>
  <si>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</si>
  <si>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
Общая стоимость                     строительства 80039,44                                                   руб.,                                                                     в ценах 2001г.-12355,20 руб. </t>
  </si>
  <si>
    <t>СБЦ 2003г.                                               Раздел3.Табл.12 БЦП=988,42; Раздел3.Табл.11п.1 стр.31  К1=2,4; Табл.11п.4 стр.31  К2=1,2;   К4=0,805; К5(удорож.)=3,83</t>
  </si>
  <si>
    <t>988,42х2,4х1,2х0,805х3,83</t>
  </si>
  <si>
    <t>Кабельные линии напряжением до 35 кВ интервалы протяженности до 100 м (кабельный вывод)</t>
  </si>
  <si>
    <t>СБЦ  2012 г.  Раздел.3 Табл.17 п.1
A=11,960тыс.руб; B=0 тыс.руб;
Осн. показ. Х=объект                                                     Раздел 3.Гл.2.8. Прим.2.8.1.1     К2 =1,4; К3 =1,1 Табл.46 К4=0,555.                                 М.у.2009г.  п.1.4 К5=0,4     К6(удорож.)=3,83</t>
  </si>
  <si>
    <t>(A + B * Хзад) * Количество *  K1 * K2 * K3*К4*К5*К6
(11,960тыс.руб + 0 тыс.руб *1)  * 0.4  *  1.4*1,1*0,555* 3.83</t>
  </si>
  <si>
    <t xml:space="preserve"> Кабельные линии напряжением до 35 кВ интервалы протяженности до 100 м (кабельный вывод)</t>
  </si>
  <si>
    <t>СБЦ  2012 г.  Раз.3 Табл.17 п.2
A=11,960 тыс.руб; B=0тыс.руб;
Осн. показ. Х=объект                                                            Раздел 3.Гл.2.8. Прим.2.8.1.1     К2 =1,4; К3 =1,1 Табл.47 К4=0,565.                                 М.у.2009г.  п.1.4 К5=0,6      К6(удорож.)=3,83</t>
  </si>
  <si>
    <t>(A + B * Хзад) * Количество *  K1 * K2 * K3*К4*К5*К6
(11,960 тыс.руб + 0 тыс.руб *1)  * 0.6* 1.4*1,1*0,565* 3.83</t>
  </si>
  <si>
    <t>Кабельные линии напряжением до 35 кВ интервалы протяженности до 100 м (от опоры №1-00/3)</t>
  </si>
  <si>
    <t xml:space="preserve"> Кабельные линии напряжением до 35 кВ интервалы протяженности до 100 м (от опоры №1-00/3)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</si>
  <si>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</si>
  <si>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</si>
  <si>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(0+800*2)*0,5*3,83</t>
  </si>
  <si>
    <t>Сбор исходных данных 10%</t>
  </si>
  <si>
    <t>От п.1-6</t>
  </si>
  <si>
    <t>Инженерно-геодезические изыскания</t>
  </si>
  <si>
    <t>Согласование с организациями города</t>
  </si>
  <si>
    <t>Гор.газ, Тепловые сети, НЭСК, Ростелеком</t>
  </si>
  <si>
    <t xml:space="preserve">ИТОГО </t>
  </si>
  <si>
    <t>НДС 18%</t>
  </si>
  <si>
    <t>ВСЕГО</t>
  </si>
  <si>
    <t>Инженер-сметчик ООО "ГЭС"</t>
  </si>
  <si>
    <t>Балтаева С.А._____________________</t>
  </si>
  <si>
    <t>Проверил:</t>
  </si>
  <si>
    <t>Сахаров А.П.____________________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</si>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</sst>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>
  <fonts count="8">
    <font>
      <sz val="10"/>
      <name val="Arial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7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3" fillId="0" borderId="0" xfId="1" applyFont="1"/>
    <xf numFmtId="0" fontId="2" fillId="0" borderId="0" xfId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/>
    </xf>
    <xf numFmtId="0" fontId="1" fillId="0" borderId="2" xfId="2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2" applyFont="1" applyBorder="1" applyAlignment="1">
      <alignment horizontal="center" vertical="center" wrapText="1"/>
    </xf>
    <xf numFmtId="0" fontId="1" fillId="0" borderId="3" xfId="2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1" fillId="0" borderId="2" xfId="0" applyFont="1" applyBorder="1"/>
    <xf numFmtId="0" fontId="4" fillId="0" borderId="3" xfId="0" applyFont="1" applyBorder="1" applyAlignment="1">
      <alignment horizontal="left"/>
    </xf>
    <xf numFmtId="0" fontId="1" fillId="0" borderId="0" xfId="0" applyFont="1" applyBorder="1"/>
    <xf numFmtId="0" fontId="4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_557-ТП 396-акт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39"/>
  <sheetViews>
    <sheetView tabSelected="1" topLeftCell="A19" zoomScaleNormal="100" workbookViewId="0">
      <selection activeCell="C21" sqref="C21"/>
    </sheetView>
  </sheetViews>
  <sheetFormatPr defaultRowHeight="15.75"/>
  <cols>
    <col min="1" max="1" width="4.7109375" style="1" customWidth="1"/>
    <col min="2" max="2" width="26.140625" style="1" customWidth="1"/>
    <col min="3" max="3" width="33" style="1" customWidth="1"/>
    <col min="4" max="4" width="26.7109375" style="1" customWidth="1"/>
    <col min="5" max="5" width="11.85546875" style="1" customWidth="1"/>
    <col min="6" max="16384" width="9.140625" style="1"/>
  </cols>
  <sheetData>
    <row r="1" spans="1:5">
      <c r="B1" s="2" t="s">
        <v>0</v>
      </c>
      <c r="C1" s="2"/>
      <c r="D1" s="2"/>
    </row>
    <row r="3" spans="1:5">
      <c r="A3" s="1" t="s">
        <v>1</v>
      </c>
      <c r="D3" s="3" t="s">
        <v>2</v>
      </c>
      <c r="E3" s="4"/>
    </row>
    <row r="4" spans="1:5">
      <c r="A4" s="1" t="s">
        <v>3</v>
      </c>
      <c r="D4" s="3" t="s">
        <v>4</v>
      </c>
      <c r="E4" s="4"/>
    </row>
    <row r="5" spans="1:5">
      <c r="A5" s="1" t="s">
        <v>5</v>
      </c>
      <c r="D5" s="3" t="s">
        <v>6</v>
      </c>
      <c r="E5" s="4"/>
    </row>
    <row r="6" spans="1:5">
      <c r="D6" s="4"/>
      <c r="E6" s="4"/>
    </row>
    <row r="7" spans="1:5">
      <c r="A7" s="5" t="s">
        <v>7</v>
      </c>
      <c r="D7" s="3" t="s">
        <v>8</v>
      </c>
      <c r="E7" s="4"/>
    </row>
    <row r="8" spans="1:5">
      <c r="A8" s="5" t="s">
        <v>9</v>
      </c>
      <c r="D8" s="3" t="str">
        <f>A8</f>
        <v>"___" ___________ 2018 г.</v>
      </c>
      <c r="E8" s="4"/>
    </row>
    <row r="9" spans="1:5">
      <c r="A9" s="5"/>
      <c r="D9" s="6"/>
      <c r="E9" s="7"/>
    </row>
    <row r="10" spans="1:5" ht="18" customHeight="1">
      <c r="A10" s="8" t="s">
        <v>10</v>
      </c>
      <c r="B10" s="8"/>
      <c r="C10" s="8"/>
      <c r="D10" s="8"/>
      <c r="E10" s="8"/>
    </row>
    <row r="11" spans="1:5">
      <c r="C11" s="9" t="s">
        <v>11</v>
      </c>
    </row>
    <row r="12" spans="1:5">
      <c r="C12" s="9"/>
    </row>
    <row r="13" spans="1:5" ht="25.5" customHeight="1">
      <c r="A13" s="10" t="s">
        <v>12</v>
      </c>
      <c r="B13" s="10"/>
      <c r="C13" s="10"/>
      <c r="D13" s="10"/>
      <c r="E13" s="10"/>
    </row>
    <row r="14" spans="1:5" ht="24" customHeight="1">
      <c r="A14" s="10" t="s">
        <v>13</v>
      </c>
      <c r="B14" s="10"/>
      <c r="C14" s="10"/>
      <c r="D14" s="10"/>
      <c r="E14" s="10"/>
    </row>
    <row r="15" spans="1:5" ht="21.75" customHeight="1">
      <c r="A15" s="10" t="s">
        <v>14</v>
      </c>
      <c r="B15" s="10"/>
      <c r="C15" s="10"/>
      <c r="D15" s="10"/>
      <c r="E15" s="10"/>
    </row>
    <row r="16" spans="1:5">
      <c r="A16" s="11"/>
      <c r="B16" s="11"/>
      <c r="C16" s="11"/>
      <c r="D16" s="11"/>
      <c r="E16" s="11"/>
    </row>
    <row r="17" spans="1:5" ht="95.25" customHeight="1">
      <c r="A17" s="12" t="s">
        <v>15</v>
      </c>
      <c r="B17" s="12" t="s">
        <v>16</v>
      </c>
      <c r="C17" s="12" t="s">
        <v>17</v>
      </c>
      <c r="D17" s="12" t="s">
        <v>18</v>
      </c>
      <c r="E17" s="12" t="s">
        <v>19</v>
      </c>
    </row>
    <row r="18" spans="1:5" ht="123.75" customHeight="1">
      <c r="A18" s="13">
        <v>1</v>
      </c>
      <c r="B18" s="14" t="s">
        <v>20</v>
      </c>
      <c r="C18" s="14" t="s">
        <v>21</v>
      </c>
      <c r="D18" s="15" t="s">
        <v>22</v>
      </c>
      <c r="E18" s="16">
        <f>988.42*2.4*1.2*0.805*3.83</f>
        <v>8776.6477142399981</v>
      </c>
    </row>
    <row r="19" spans="1:5" ht="145.5" customHeight="1">
      <c r="A19" s="13">
        <v>2</v>
      </c>
      <c r="B19" s="17" t="s">
        <v>23</v>
      </c>
      <c r="C19" s="18" t="s">
        <v>24</v>
      </c>
      <c r="D19" s="15" t="s">
        <v>25</v>
      </c>
      <c r="E19" s="16">
        <f>(11960+0*1)*0.4*1.4*1.1*0.555*3.83</f>
        <v>15660.428784000002</v>
      </c>
    </row>
    <row r="20" spans="1:5" ht="132.75" customHeight="1">
      <c r="A20" s="13">
        <v>3</v>
      </c>
      <c r="B20" s="17" t="s">
        <v>26</v>
      </c>
      <c r="C20" s="18" t="s">
        <v>27</v>
      </c>
      <c r="D20" s="15" t="s">
        <v>28</v>
      </c>
      <c r="E20" s="16">
        <f>(11960+0*1)*0.6*1.4*1.1*0.565*3.83</f>
        <v>23913.898008</v>
      </c>
    </row>
    <row r="21" spans="1:5" ht="144.75" customHeight="1">
      <c r="A21" s="13">
        <v>4</v>
      </c>
      <c r="B21" s="14" t="s">
        <v>29</v>
      </c>
      <c r="C21" s="18" t="s">
        <v>24</v>
      </c>
      <c r="D21" s="15" t="s">
        <v>25</v>
      </c>
      <c r="E21" s="16">
        <f>(11960+0*1)*0.4*1.4*1.1*0.555*3.83</f>
        <v>15660.428784000002</v>
      </c>
    </row>
    <row r="22" spans="1:5" ht="132.75" customHeight="1">
      <c r="A22" s="13">
        <v>5</v>
      </c>
      <c r="B22" s="17" t="s">
        <v>30</v>
      </c>
      <c r="C22" s="18" t="s">
        <v>27</v>
      </c>
      <c r="D22" s="15" t="s">
        <v>28</v>
      </c>
      <c r="E22" s="16">
        <f>(11960+0*1)*0.6*1.4*1.1*0.565*3.83</f>
        <v>23913.898008</v>
      </c>
    </row>
    <row r="23" spans="1:5" ht="57.75" customHeight="1">
      <c r="A23" s="13">
        <v>6</v>
      </c>
      <c r="B23" s="19" t="s">
        <v>31</v>
      </c>
      <c r="C23" s="15" t="s">
        <v>32</v>
      </c>
      <c r="D23" s="15" t="s">
        <v>33</v>
      </c>
      <c r="E23" s="16">
        <f>800*2*0.5*3.83</f>
        <v>3064</v>
      </c>
    </row>
    <row r="24" spans="1:5" ht="48" customHeight="1">
      <c r="A24" s="13">
        <v>7</v>
      </c>
      <c r="B24" s="15" t="s">
        <v>34</v>
      </c>
      <c r="C24" s="20" t="s">
        <v>35</v>
      </c>
      <c r="D24" s="21">
        <f>(E23+E22+E21+E20+E19+E18)*0.1</f>
        <v>9098.9301298240007</v>
      </c>
      <c r="E24" s="22">
        <f>D24</f>
        <v>9098.9301298240007</v>
      </c>
    </row>
    <row r="25" spans="1:5" ht="48" customHeight="1">
      <c r="A25" s="13">
        <v>8</v>
      </c>
      <c r="B25" s="15" t="s">
        <v>36</v>
      </c>
      <c r="C25" s="20"/>
      <c r="D25" s="21"/>
      <c r="E25" s="22">
        <v>27872.52</v>
      </c>
    </row>
    <row r="26" spans="1:5" ht="48" customHeight="1">
      <c r="A26" s="13">
        <v>9</v>
      </c>
      <c r="B26" s="15" t="s">
        <v>37</v>
      </c>
      <c r="C26" s="15" t="s">
        <v>38</v>
      </c>
      <c r="D26" s="21"/>
      <c r="E26" s="22">
        <v>16752.54</v>
      </c>
    </row>
    <row r="27" spans="1:5">
      <c r="A27" s="23"/>
      <c r="B27" s="24" t="s">
        <v>39</v>
      </c>
      <c r="C27" s="20"/>
      <c r="D27" s="20"/>
      <c r="E27" s="22">
        <f>E26+E25+E24+E23+E22+E21+E20+E19+E18</f>
        <v>144713.29142806403</v>
      </c>
    </row>
    <row r="28" spans="1:5">
      <c r="A28" s="23"/>
      <c r="B28" s="24" t="s">
        <v>40</v>
      </c>
      <c r="C28" s="20"/>
      <c r="D28" s="20"/>
      <c r="E28" s="22">
        <f>ROUND(E27*18%,2)</f>
        <v>26048.39</v>
      </c>
    </row>
    <row r="29" spans="1:5">
      <c r="A29" s="23"/>
      <c r="B29" s="24" t="s">
        <v>41</v>
      </c>
      <c r="C29" s="20"/>
      <c r="D29" s="20"/>
      <c r="E29" s="22">
        <f>E27+E28</f>
        <v>170761.68142806401</v>
      </c>
    </row>
    <row r="30" spans="1:5">
      <c r="A30" s="25"/>
      <c r="B30" s="26"/>
      <c r="C30" s="27"/>
      <c r="D30" s="27"/>
      <c r="E30" s="28"/>
    </row>
    <row r="31" spans="1:5">
      <c r="A31" s="1" t="s">
        <v>2</v>
      </c>
    </row>
    <row r="32" spans="1:5">
      <c r="A32" s="1" t="s">
        <v>42</v>
      </c>
    </row>
    <row r="33" spans="1:5">
      <c r="A33" s="1" t="s">
        <v>43</v>
      </c>
    </row>
    <row r="34" spans="1:5">
      <c r="A34" s="5" t="s">
        <v>44</v>
      </c>
    </row>
    <row r="35" spans="1:5">
      <c r="A35" s="1" t="s">
        <v>45</v>
      </c>
    </row>
    <row r="39" spans="1:5">
      <c r="E39" s="1" t="s">
        <v>46</v>
      </c>
    </row>
  </sheetData>
  <mergeCells count="5">
    <mergeCell ref="B1:D1"/>
    <mergeCell ref="A10:E10"/>
    <mergeCell ref="A13:E13"/>
    <mergeCell ref="A14:E14"/>
    <mergeCell ref="A15:E15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 348 - Аркавенко СА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171</dc:creator>
  <cp:lastModifiedBy>171</cp:lastModifiedBy>
  <dcterms:created xsi:type="dcterms:W3CDTF">2018-04-27T07:28:55Z</dcterms:created>
  <dcterms:modified xsi:type="dcterms:W3CDTF">2018-04-27T07:29:19Z</dcterms:modified>
</cp:coreProperties>
</file>