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4720" windowHeight="12345"/>
  </bookViews>
  <sheets>
    <sheet name="КЛ ВЛ ТП 537 - Вяхирев АА" sheetId="1" r:id="rId1"/>
  </sheets>
  <calcPr calcId="125725" refMode="R1C1"/>
</workbook>
</file>

<file path=xl/calcChain.xml><?xml version="1.0" encoding="utf-8"?>
<calcChain xmlns="http://schemas.openxmlformats.org/spreadsheetml/2006/main">
  <c r="E21" i="1"/>
  <c r="D22" s="1"/>
  <c r="E22" s="1"/>
  <c r="E25" s="1"/>
  <c r="E19"/>
  <c r="E18"/>
  <c r="D8"/>
  <c r="E26" l="1"/>
  <c r="E27" s="1"/>
</calcChain>
</file>

<file path=xl/sharedStrings.xml><?xml version="1.0" encoding="utf-8"?>
<sst xmlns="http://schemas.openxmlformats.org/spreadsheetml/2006/main" count="43" uniqueCount="42">
  <si>
    <t>Приложение №_____к договору №_____от"___"__________________2018г.</t>
  </si>
  <si>
    <t xml:space="preserve">Заказчик:        </t>
  </si>
  <si>
    <t>Исполнитель:</t>
  </si>
  <si>
    <t xml:space="preserve">1-й заместитель </t>
  </si>
  <si>
    <t>Директор</t>
  </si>
  <si>
    <t>генерального директора 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</si>
  <si>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</si>
  <si>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_____________Е.Н. Стрелин</t>
  </si>
  <si>
    <t>_____________А.Н. Куликов</t>
  </si>
  <si>
    <t>"___" ___________ 2018 г.</t>
  </si>
  <si>
    <t xml:space="preserve">Смета № </t>
  </si>
  <si>
    <t>Проектные работы.</t>
  </si>
  <si>
    <t>Монтаж ВЛИ - 0,4кВ, от пунктовой опоры ТП 537 до границ земельного участка заявителя, Лесная Республика, 2, гараж №56Б.</t>
  </si>
  <si>
    <t>Монтаж КЛ - 0,4кВ, от РУ - 0,4кВ ТП 537 до пунктовой опоры ВЛИ - 0,4кВ, Лесная Республика, 2, гараж №56Б.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</si>
  <si>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</si>
  <si>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</si>
  <si>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</si>
  <si>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</si>
  <si>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</si>
  <si>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 xml:space="preserve"> ВЛИ-0,4 кВ 
Общая стоимость                     строительства 152937,70                                                   руб.,                                                                     в ценах 2001г.-23608,05 руб. </t>
  </si>
  <si>
    <t>СБЦ 2003г.                                               Раздел3.Табл.11 БЦП=1888,64; Раздел3.Табл.11п.1 стр.31  К1=2,4; Табл.11п.4 стр.31  К2=1,2;   К4=0,805; К5(удорож.)=3,83</t>
  </si>
  <si>
    <t>1888,64х2,4х1,2х0,805х3,83</t>
  </si>
  <si>
    <t>Кабельные линии напряжением до 35 кВ интервалы протяженности до 100 м</t>
  </si>
  <si>
    <t xml:space="preserve">Коммунальные инженерные сети и сооружения, 2012г. Раздел 3. Таблица 17. Квартальные, межквартальные, уличные кабельные электросети п.3  А=11,960 тыс.руб; В=0тыс.руб.; Осн. Показ. Х= объект Количество=1 </t>
  </si>
  <si>
    <t>(A + B * Хзад) * Количество *  Kст * Ктек * К2 * (1+ дроб.ч.К1)
(11,960тыс.руб + 0 тыс.руб *1)  * 0,6 * 3.83 * 1,4 * (1+0,1) * 0,905</t>
  </si>
  <si>
    <r>
      <rPr>
        <b/>
        <sz val="12"/>
        <rFont val="Times New Roman"/>
        <family val="1"/>
        <charset val="204"/>
      </rPr>
      <t>Коэффициенты:</t>
    </r>
    <r>
      <rPr>
        <sz val="12"/>
        <rFont val="Times New Roman"/>
        <family val="1"/>
        <charset val="204"/>
      </rPr>
      <t xml:space="preserve">                                 Стадия: Рабочая документация</t>
    </r>
  </si>
  <si>
    <t>Кст = 0,6                                 Ктек = 3,83 Письмо Минстроя России от 04.04.2018 №13606-ХМ/09                                 К1=1.1 Глава 2.8, п.2.8.1.1      К2=1,4 Глава 2.8, п.2.8.1.1</t>
  </si>
  <si>
    <t>Расчет токов короткого замыкания</t>
  </si>
  <si>
    <t>Раздел 4.2 Табл.30 п.1  Раздел 4.2 Табл.30  столбец 7 К2(1)</t>
  </si>
  <si>
    <t xml:space="preserve">Срп(п)=(а+вх)*К2(1)*    *Кинд *К3           (0+800*1)*0,5*3,83             </t>
  </si>
  <si>
    <t>Сбор исходных данных 10%</t>
  </si>
  <si>
    <t>От п.1-4</t>
  </si>
  <si>
    <t>Согласование с организациями города</t>
  </si>
  <si>
    <t>Гор.газ, Тепловые сети, НЭСК, Ростелеком</t>
  </si>
  <si>
    <t xml:space="preserve">Инженерно-геодезические изыскания </t>
  </si>
  <si>
    <t xml:space="preserve">ИТОГО </t>
  </si>
  <si>
    <t>НДС 18%</t>
  </si>
  <si>
    <t>ВСЕГО</t>
  </si>
  <si>
    <t>Инженер-сметчик ООО "ГЭС"</t>
  </si>
  <si>
    <t>Балтаева С.А. _____________________</t>
  </si>
  <si>
    <t>Проверил:</t>
  </si>
  <si>
    <t>Сахаров А.П.____________________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</si>
</sst>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1" applyFont="1"/>
    <xf numFmtId="0" fontId="2" fillId="0" borderId="0" xfId="1"/>
    <xf numFmtId="0" fontId="3" fillId="0" borderId="0" xfId="0" applyFont="1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distributed" wrapText="1"/>
    </xf>
    <xf numFmtId="0" fontId="1" fillId="0" borderId="3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distributed" wrapText="1"/>
    </xf>
    <xf numFmtId="0" fontId="4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4" fillId="0" borderId="8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3"/>
  <sheetViews>
    <sheetView tabSelected="1" topLeftCell="A7" zoomScaleNormal="100" workbookViewId="0">
      <selection activeCell="G18" sqref="G18"/>
    </sheetView>
  </sheetViews>
  <sheetFormatPr defaultRowHeight="15.75"/>
  <cols>
    <col min="1" max="1" width="5.140625" style="1" customWidth="1"/>
    <col min="2" max="2" width="24.140625" style="1" customWidth="1"/>
    <col min="3" max="3" width="31.42578125" style="1" customWidth="1"/>
    <col min="4" max="4" width="22.140625" style="1" customWidth="1"/>
    <col min="5" max="5" width="12.85546875" style="1" customWidth="1"/>
    <col min="6" max="6" width="8.42578125" style="1" customWidth="1"/>
    <col min="7" max="16384" width="9.140625" style="1"/>
  </cols>
  <sheetData>
    <row r="1" spans="1:5">
      <c r="B1" s="2" t="s">
        <v>0</v>
      </c>
      <c r="C1" s="2"/>
      <c r="D1" s="2"/>
      <c r="E1" s="2"/>
    </row>
    <row r="3" spans="1:5">
      <c r="A3" s="1" t="s">
        <v>1</v>
      </c>
      <c r="D3" s="3" t="s">
        <v>2</v>
      </c>
    </row>
    <row r="4" spans="1:5">
      <c r="A4" s="1" t="s">
        <v>3</v>
      </c>
      <c r="D4" s="3" t="s">
        <v>4</v>
      </c>
    </row>
    <row r="5" spans="1:5">
      <c r="A5" s="1" t="s">
        <v>5</v>
      </c>
      <c r="D5" s="3" t="s">
        <v>6</v>
      </c>
    </row>
    <row r="6" spans="1:5">
      <c r="D6" s="4"/>
    </row>
    <row r="7" spans="1:5">
      <c r="A7" s="5" t="s">
        <v>7</v>
      </c>
      <c r="D7" s="3" t="s">
        <v>8</v>
      </c>
    </row>
    <row r="8" spans="1:5">
      <c r="A8" s="5" t="s">
        <v>9</v>
      </c>
      <c r="D8" s="3" t="str">
        <f>A8</f>
        <v>"___" ___________ 2018 г.</v>
      </c>
      <c r="E8" s="6"/>
    </row>
    <row r="9" spans="1:5">
      <c r="A9" s="5"/>
      <c r="D9" s="7"/>
      <c r="E9" s="6"/>
    </row>
    <row r="10" spans="1:5" ht="18" customHeight="1">
      <c r="A10" s="8" t="s">
        <v>10</v>
      </c>
      <c r="B10" s="8"/>
      <c r="C10" s="8"/>
      <c r="D10" s="8"/>
      <c r="E10" s="8"/>
    </row>
    <row r="11" spans="1:5" ht="12.75" customHeight="1">
      <c r="A11" s="9"/>
      <c r="B11" s="9"/>
      <c r="C11" s="9" t="s">
        <v>11</v>
      </c>
      <c r="D11" s="9"/>
      <c r="E11" s="9"/>
    </row>
    <row r="12" spans="1:5" ht="49.5" hidden="1" customHeight="1">
      <c r="A12" s="10"/>
      <c r="B12" s="10"/>
      <c r="C12" s="10"/>
      <c r="D12" s="10"/>
      <c r="E12" s="10"/>
    </row>
    <row r="13" spans="1:5" ht="36" customHeight="1">
      <c r="A13" s="10" t="s">
        <v>12</v>
      </c>
      <c r="B13" s="10"/>
      <c r="C13" s="10"/>
      <c r="D13" s="10"/>
      <c r="E13" s="10"/>
    </row>
    <row r="14" spans="1:5" ht="31.5" customHeight="1">
      <c r="A14" s="10" t="s">
        <v>13</v>
      </c>
      <c r="B14" s="10"/>
      <c r="C14" s="10"/>
      <c r="D14" s="10"/>
      <c r="E14" s="10"/>
    </row>
    <row r="15" spans="1:5" ht="18.75" customHeight="1">
      <c r="A15" s="11"/>
      <c r="B15" s="11"/>
      <c r="C15" s="11"/>
      <c r="D15" s="11"/>
      <c r="E15" s="11"/>
    </row>
    <row r="16" spans="1:5" ht="12.75" customHeight="1">
      <c r="A16" s="12" t="s">
        <v>14</v>
      </c>
      <c r="B16" s="13" t="s">
        <v>15</v>
      </c>
      <c r="C16" s="13" t="s">
        <v>16</v>
      </c>
      <c r="D16" s="13" t="s">
        <v>17</v>
      </c>
      <c r="E16" s="14" t="s">
        <v>18</v>
      </c>
    </row>
    <row r="17" spans="1:5" ht="51" customHeight="1">
      <c r="A17" s="15"/>
      <c r="B17" s="16"/>
      <c r="C17" s="16"/>
      <c r="D17" s="17"/>
      <c r="E17" s="18"/>
    </row>
    <row r="18" spans="1:5" ht="111" customHeight="1">
      <c r="A18" s="19">
        <v>1</v>
      </c>
      <c r="B18" s="20" t="s">
        <v>19</v>
      </c>
      <c r="C18" s="21" t="s">
        <v>20</v>
      </c>
      <c r="D18" s="21" t="s">
        <v>21</v>
      </c>
      <c r="E18" s="22">
        <f>1888.64*2.4*1.2*0.85*3.83</f>
        <v>17707.586457599999</v>
      </c>
    </row>
    <row r="19" spans="1:5" ht="172.5" customHeight="1">
      <c r="A19" s="23">
        <v>2</v>
      </c>
      <c r="B19" s="24" t="s">
        <v>22</v>
      </c>
      <c r="C19" s="25" t="s">
        <v>23</v>
      </c>
      <c r="D19" s="26" t="s">
        <v>24</v>
      </c>
      <c r="E19" s="27">
        <f>(11960+0*1)*0.6*3.83*1.4*(1+0.1)*0.905</f>
        <v>38304.562296000004</v>
      </c>
    </row>
    <row r="20" spans="1:5" ht="93.75" customHeight="1">
      <c r="A20" s="28"/>
      <c r="B20" s="29" t="s">
        <v>25</v>
      </c>
      <c r="C20" s="30" t="s">
        <v>26</v>
      </c>
      <c r="D20" s="21"/>
      <c r="E20" s="22"/>
    </row>
    <row r="21" spans="1:5" ht="67.5" customHeight="1">
      <c r="A21" s="31">
        <v>3</v>
      </c>
      <c r="B21" s="20" t="s">
        <v>27</v>
      </c>
      <c r="C21" s="32" t="s">
        <v>28</v>
      </c>
      <c r="D21" s="32" t="s">
        <v>29</v>
      </c>
      <c r="E21" s="33">
        <f>800*1*0.5*3.83</f>
        <v>1532</v>
      </c>
    </row>
    <row r="22" spans="1:5" ht="33.75" customHeight="1">
      <c r="A22" s="31">
        <v>4</v>
      </c>
      <c r="B22" s="34" t="s">
        <v>30</v>
      </c>
      <c r="C22" s="35" t="s">
        <v>31</v>
      </c>
      <c r="D22" s="36">
        <f>(E21+E19+E18)*0.1</f>
        <v>5754.4148753600011</v>
      </c>
      <c r="E22" s="37">
        <f>D22</f>
        <v>5754.4148753600011</v>
      </c>
    </row>
    <row r="23" spans="1:5" ht="33.75" customHeight="1">
      <c r="A23" s="31">
        <v>5</v>
      </c>
      <c r="B23" s="34" t="s">
        <v>32</v>
      </c>
      <c r="C23" s="32" t="s">
        <v>33</v>
      </c>
      <c r="D23" s="36"/>
      <c r="E23" s="37">
        <v>6779.66</v>
      </c>
    </row>
    <row r="24" spans="1:5" ht="51.75" customHeight="1">
      <c r="A24" s="31">
        <v>6</v>
      </c>
      <c r="B24" s="34" t="s">
        <v>34</v>
      </c>
      <c r="C24" s="35"/>
      <c r="D24" s="36"/>
      <c r="E24" s="37">
        <v>34612</v>
      </c>
    </row>
    <row r="25" spans="1:5" ht="18" customHeight="1">
      <c r="A25" s="38"/>
      <c r="B25" s="39" t="s">
        <v>35</v>
      </c>
      <c r="C25" s="35"/>
      <c r="D25" s="35"/>
      <c r="E25" s="37">
        <f>E24+E23+E22+E19+E18</f>
        <v>103158.22362896001</v>
      </c>
    </row>
    <row r="26" spans="1:5">
      <c r="A26" s="38"/>
      <c r="B26" s="39" t="s">
        <v>36</v>
      </c>
      <c r="C26" s="35"/>
      <c r="D26" s="35"/>
      <c r="E26" s="37">
        <f>ROUND(E25*18%,2)</f>
        <v>18568.48</v>
      </c>
    </row>
    <row r="27" spans="1:5">
      <c r="A27" s="38"/>
      <c r="B27" s="39" t="s">
        <v>37</v>
      </c>
      <c r="C27" s="35"/>
      <c r="D27" s="35"/>
      <c r="E27" s="37">
        <f>ROUND(E25+E26,2)</f>
        <v>121726.7</v>
      </c>
    </row>
    <row r="28" spans="1:5">
      <c r="A28" s="40"/>
      <c r="B28" s="41"/>
      <c r="C28" s="42"/>
      <c r="D28" s="42"/>
      <c r="E28" s="43"/>
    </row>
    <row r="29" spans="1:5">
      <c r="A29" s="1" t="s">
        <v>2</v>
      </c>
    </row>
    <row r="30" spans="1:5">
      <c r="A30" s="1" t="s">
        <v>38</v>
      </c>
    </row>
    <row r="31" spans="1:5">
      <c r="A31" s="1" t="s">
        <v>39</v>
      </c>
    </row>
    <row r="32" spans="1:5">
      <c r="A32" s="5" t="s">
        <v>40</v>
      </c>
    </row>
    <row r="33" spans="1:1">
      <c r="A33" s="1" t="s">
        <v>41</v>
      </c>
    </row>
  </sheetData>
  <mergeCells count="10">
    <mergeCell ref="B1:E1"/>
    <mergeCell ref="A10:E10"/>
    <mergeCell ref="A12:E12"/>
    <mergeCell ref="A13:E13"/>
    <mergeCell ref="A14:E14"/>
    <mergeCell ref="A16:A17"/>
    <mergeCell ref="B16:B17"/>
    <mergeCell ref="C16:C17"/>
    <mergeCell ref="D16:D17"/>
    <mergeCell ref="E16:E17"/>
  </mergeCells>
  <pageMargins left="0.31496062992125984" right="0.31496062992125984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КЛ ВЛ ТП 537 - Вяхирев АА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</dc:creator>
  <cp:lastModifiedBy>171</cp:lastModifiedBy>
  <dcterms:created xsi:type="dcterms:W3CDTF">2018-05-31T12:41:49Z</dcterms:created>
  <dcterms:modified xsi:type="dcterms:W3CDTF">2018-05-31T12:42:10Z</dcterms:modified>
</cp:coreProperties>
</file>