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8195" windowHeight="11820"/>
  </bookViews>
  <sheets>
    <sheet name="ТКП КТП-нов, Геотехника-С" sheetId="1" r:id="rId1"/>
  </sheets>
  <calcPr calcId="145621"/>
</workbook>
</file>

<file path=xl/calcChain.xml><?xml version="1.0" encoding="utf-8"?>
<calcChain xmlns="http://schemas.openxmlformats.org/spreadsheetml/2006/main">
  <c r="I25" i="1" l="1"/>
  <c r="I18" i="1"/>
  <c r="I17" i="1"/>
  <c r="I31" i="1" s="1"/>
  <c r="H8" i="1"/>
  <c r="I32" i="1" l="1"/>
  <c r="I35" i="1" s="1"/>
  <c r="I36" i="1" l="1"/>
  <c r="I37" i="1" s="1"/>
</calcChain>
</file>

<file path=xl/sharedStrings.xml><?xml version="1.0" encoding="utf-8"?>
<sst xmlns="http://schemas.openxmlformats.org/spreadsheetml/2006/main" count="81" uniqueCount="67">
  <si>
    <t xml:space="preserve">   Приложение  № _____ к договору № _______ от "____"________ 2018г. </t>
  </si>
  <si>
    <t xml:space="preserve">Заказчик:        </t>
  </si>
  <si>
    <t>Подрядчик:</t>
  </si>
  <si>
    <t xml:space="preserve">Первый заместитель </t>
  </si>
  <si>
    <t>Директор</t>
  </si>
  <si>
    <t>генерального директора ЗАО "СПГЭС"</t>
  </si>
  <si>
    <t xml:space="preserve">ООО «ГорЭнергоСервис»                                                                                                                                                                           </t>
  </si>
  <si>
    <t>_____________Е.Н.Стрелин</t>
  </si>
  <si>
    <t>_____________А.Н.Куликов</t>
  </si>
  <si>
    <t>"___"  ____________  2018г.</t>
  </si>
  <si>
    <t>Смета №</t>
  </si>
  <si>
    <t>на рабочую документацию</t>
  </si>
  <si>
    <t>Монтаж камер КСО-394-03-2 шт; КСО-394-06-1 шт; КСО-394-11-1 шт; КСО-394-15(16)-2 шт. в КТП-новая              по адресу: г. Саратов, пр-д Энергетиков, 25.</t>
  </si>
  <si>
    <t xml:space="preserve"> Монтаж двух КЛ-6кВ от РУ-6кВ КТП-новая до КТП-1782 по адресу: г. Саратов, пр-д Энергетиков, 25</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</si>
  <si>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</si>
  <si>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</si>
  <si>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</si>
  <si>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</si>
  <si>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</si>
  <si>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</si>
  <si>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xml:space="preserve"> Установка камер КСО-394-03 (2 шт.),                Общая стоимость:  457630,99 руб.,                                                                                 в ценах 2001 г.- 73730,58 руб.</t>
  </si>
  <si>
    <t>СБЦ 2003 г. Раздел 3.  
Табл.11 БЦП =6635,75; Раздел 3, Табл.12  п.2; К2=0,85; К3 (удорож.)=3,83</t>
  </si>
  <si>
    <t>К1хК2хК3=6635,75х0,85х3,83</t>
  </si>
  <si>
    <t>2</t>
  </si>
  <si>
    <t>Кабельные линии напряжением до 35 кВ. Интервалы протяженности свыше 1000 до 5000 м.</t>
  </si>
  <si>
    <t>Коммунальные инженерные сети и сооружения, 2012 г. Раздел 3.  Таблица 17. Квартальные, межквартальные, уличные кабельные электросети п.3
A=12.265 тыс.руб; B=0.037 тыс.руб;
Осн. показ. Х=820 (м) 
Количество =2</t>
  </si>
  <si>
    <t>(A + B * Xзад) * Количество * Кст * Ктек * K2 * (1 + дроб.ч. K1)
(12265 руб.+ 37 руб. *820)*2*0.6*3.83*1.4* (1+0.1)* 0.905</t>
  </si>
  <si>
    <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</si>
  <si>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</si>
  <si>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</si>
  <si>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</si>
  <si>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</si>
  <si>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</si>
  <si>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</si>
  <si>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</si>
  <si>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+ 8.0% + 5.0% + 10.0%) = 90.5%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</si>
  <si>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</si>
  <si>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</si>
  <si>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=2</t>
  </si>
  <si>
    <t>(A + B * Xзад) * Количество * Кст * Ктек
(0 руб+800 руб* 1)*2*0.50*3.83</t>
  </si>
  <si>
    <t>Стадия: Рабочий проект</t>
  </si>
  <si>
    <t>Кст = 0.50</t>
  </si>
  <si>
    <t>(100%) = 100%</t>
  </si>
  <si>
    <t>4</t>
  </si>
  <si>
    <t>Итого по смете:</t>
  </si>
  <si>
    <t>5</t>
  </si>
  <si>
    <t>Сбор исходных данных</t>
  </si>
  <si>
    <t>10% от п.3</t>
  </si>
  <si>
    <t>6</t>
  </si>
  <si>
    <t>Инженерно-геодезические изыскания</t>
  </si>
  <si>
    <t>Проектные</t>
  </si>
  <si>
    <t>7</t>
  </si>
  <si>
    <t>Согласование  с организациями города</t>
  </si>
  <si>
    <t>8</t>
  </si>
  <si>
    <t>Итого без НДС</t>
  </si>
  <si>
    <t>Сумма от п. 4 - 7</t>
  </si>
  <si>
    <t>9</t>
  </si>
  <si>
    <t>НДС</t>
  </si>
  <si>
    <t>18% от п.8</t>
  </si>
  <si>
    <t>10</t>
  </si>
  <si>
    <t>Всего по смете:</t>
  </si>
  <si>
    <t>Сумма от п.7-8</t>
  </si>
  <si>
    <t>Составил:</t>
  </si>
  <si>
    <t>Инженер-сметчик ООО "ГЭС"</t>
  </si>
  <si>
    <t>Пугачева Н.Ф. ________________</t>
  </si>
  <si>
    <t>Проверил:</t>
  </si>
  <si>
    <t>Сахаров А.П.________________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</si>
</sst>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1"/>
      <name val="Times New Roman"/>
      <family val="1"/>
      <charset val="204"/>
    </font>
    <font>
      <sz val="8"/>
      <name val="Arial"/>
      <family val="2"/>
      <charset val="204"/>
    </font>
    <font>
      <b/>
      <sz val="12"/>
      <name val="Times New Roman"/>
      <family val="1"/>
      <charset val="204"/>
    </font>
    <font>
      <b/>
      <sz val="10"/>
      <name val="Arial"/>
      <family val="2"/>
      <charset val="204"/>
    </font>
  </fonts>
  <fills count="2">
    <fill>
      <patternFill patternType="none"/>
    </fill>
    <fill>
      <patternFill patternType="gray125"/>
    </fill>
  </fills>
  <borders count="37">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22"/>
      </top>
      <bottom/>
      <diagonal/>
    </border>
    <border>
      <left style="thin">
        <color indexed="64"/>
      </left>
      <right/>
      <top style="thin">
        <color indexed="22"/>
      </top>
      <bottom/>
      <diagonal/>
    </border>
    <border>
      <left/>
      <right style="thin">
        <color indexed="64"/>
      </right>
      <top style="thin">
        <color indexed="22"/>
      </top>
      <bottom/>
      <diagonal/>
    </border>
    <border>
      <left/>
      <right/>
      <top style="thin">
        <color indexed="22"/>
      </top>
      <bottom/>
      <diagonal/>
    </border>
  </borders>
  <cellStyleXfs count="3">
    <xf numFmtId="0" fontId="0" fillId="0" borderId="0"/>
    <xf numFmtId="0" fontId="1" fillId="0" borderId="0"/>
    <xf numFmtId="0" fontId="1" fillId="0" borderId="0"/>
  </cellStyleXfs>
  <cellXfs count="99">
    <xf numFmtId="0" fontId="0" fillId="0" borderId="0" xfId="0"/>
    <xf numFmtId="0" fontId="1" fillId="0" borderId="0" xfId="1" applyNumberFormat="1" applyFont="1" applyAlignment="1">
      <alignment wrapText="1"/>
    </xf>
    <xf numFmtId="0" fontId="1" fillId="0" borderId="0" xfId="1" applyNumberFormat="1" applyFont="1" applyAlignment="1">
      <alignment horizontal="left" wrapText="1"/>
    </xf>
    <xf numFmtId="0" fontId="1" fillId="0" borderId="0" xfId="1" applyNumberFormat="1" applyFont="1"/>
    <xf numFmtId="0" fontId="2" fillId="0" borderId="0" xfId="1" applyFont="1"/>
    <xf numFmtId="0" fontId="3" fillId="0" borderId="0" xfId="1" applyFont="1"/>
    <xf numFmtId="0" fontId="3" fillId="0" borderId="0" xfId="1" applyFont="1" applyAlignment="1">
      <alignment horizontal="left" vertical="center"/>
    </xf>
    <xf numFmtId="0" fontId="2" fillId="0" borderId="0" xfId="1" applyFont="1" applyAlignment="1">
      <alignment horizontal="left" vertical="center"/>
    </xf>
    <xf numFmtId="0" fontId="4"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5" fillId="0" borderId="0" xfId="1" applyNumberFormat="1" applyFont="1" applyAlignment="1">
      <alignment horizontal="center" wrapText="1"/>
    </xf>
    <xf numFmtId="0" fontId="6" fillId="0" borderId="0" xfId="1" applyNumberFormat="1" applyFont="1" applyAlignment="1"/>
    <xf numFmtId="0" fontId="5" fillId="0" borderId="0" xfId="2" applyFont="1" applyAlignment="1">
      <alignment horizontal="center" vertical="center" wrapText="1"/>
    </xf>
    <xf numFmtId="0" fontId="7" fillId="0" borderId="0" xfId="2" applyFont="1" applyAlignment="1"/>
    <xf numFmtId="0" fontId="7" fillId="0" borderId="1" xfId="2" applyFont="1" applyBorder="1" applyAlignment="1">
      <alignment horizontal="center" vertical="center" wrapText="1"/>
    </xf>
    <xf numFmtId="0" fontId="1" fillId="0" borderId="2" xfId="1" applyNumberFormat="1" applyFont="1" applyBorder="1" applyAlignment="1">
      <alignment horizontal="center" vertical="top" wrapText="1"/>
    </xf>
    <xf numFmtId="0" fontId="1" fillId="0" borderId="3" xfId="1" applyNumberFormat="1" applyFont="1" applyBorder="1" applyAlignment="1">
      <alignment horizontal="center" vertical="top" wrapText="1"/>
    </xf>
    <xf numFmtId="0" fontId="1" fillId="0" borderId="4" xfId="1" applyNumberFormat="1" applyFont="1" applyBorder="1" applyAlignment="1">
      <alignment horizontal="center" vertical="top" wrapText="1"/>
    </xf>
    <xf numFmtId="0" fontId="1" fillId="0" borderId="5" xfId="1" applyNumberFormat="1" applyFont="1" applyBorder="1" applyAlignment="1">
      <alignment horizontal="center" vertical="top" wrapText="1"/>
    </xf>
    <xf numFmtId="49"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9" xfId="1" applyNumberFormat="1" applyFont="1" applyBorder="1" applyAlignment="1">
      <alignment horizontal="center" wrapText="1"/>
    </xf>
    <xf numFmtId="0" fontId="1" fillId="0" borderId="6" xfId="1" applyNumberFormat="1" applyFont="1" applyBorder="1" applyAlignment="1">
      <alignment horizontal="center" wrapText="1"/>
    </xf>
    <xf numFmtId="49" fontId="8" fillId="0" borderId="10" xfId="1" applyNumberFormat="1" applyFont="1" applyBorder="1" applyAlignment="1">
      <alignment horizontal="center" vertical="center" wrapText="1"/>
    </xf>
    <xf numFmtId="0" fontId="1" fillId="0" borderId="11" xfId="1" applyNumberFormat="1" applyFont="1" applyBorder="1" applyAlignment="1">
      <alignment horizontal="center" vertical="top" wrapText="1"/>
    </xf>
    <xf numFmtId="0" fontId="1" fillId="0" borderId="12" xfId="1" applyNumberFormat="1" applyFont="1" applyBorder="1" applyAlignment="1">
      <alignment horizontal="center" vertical="top" wrapText="1"/>
    </xf>
    <xf numFmtId="0" fontId="1" fillId="0" borderId="11" xfId="1" applyNumberFormat="1" applyFont="1" applyBorder="1" applyAlignment="1">
      <alignment horizontal="center" vertical="center" wrapText="1"/>
    </xf>
    <xf numFmtId="0" fontId="1" fillId="0" borderId="13" xfId="1" applyNumberFormat="1" applyFont="1" applyBorder="1" applyAlignment="1">
      <alignment horizontal="center" vertical="center" wrapText="1"/>
    </xf>
    <xf numFmtId="0" fontId="1" fillId="0" borderId="12" xfId="1" applyNumberFormat="1" applyFont="1" applyBorder="1" applyAlignment="1">
      <alignment horizontal="center" vertical="center" wrapText="1"/>
    </xf>
    <xf numFmtId="0" fontId="1" fillId="0" borderId="10" xfId="1" applyNumberFormat="1" applyFont="1" applyBorder="1" applyAlignment="1">
      <alignment horizontal="center" vertical="center" wrapText="1"/>
    </xf>
    <xf numFmtId="2" fontId="1" fillId="0" borderId="10" xfId="1" applyNumberFormat="1" applyFont="1" applyBorder="1" applyAlignment="1">
      <alignment horizontal="center" vertical="center" wrapText="1"/>
    </xf>
    <xf numFmtId="49" fontId="8" fillId="0" borderId="14" xfId="1" applyNumberFormat="1" applyFont="1" applyBorder="1" applyAlignment="1">
      <alignment horizontal="center" vertical="center"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15" xfId="1" applyNumberFormat="1" applyBorder="1" applyAlignment="1">
      <alignment horizontal="left" vertical="top" wrapText="1"/>
    </xf>
    <xf numFmtId="0" fontId="1" fillId="0" borderId="17" xfId="1" applyNumberFormat="1" applyBorder="1" applyAlignment="1">
      <alignment horizontal="left" vertical="top" wrapText="1"/>
    </xf>
    <xf numFmtId="0" fontId="1" fillId="0" borderId="16" xfId="1" applyNumberFormat="1" applyBorder="1" applyAlignment="1">
      <alignment horizontal="left" vertical="top" wrapText="1"/>
    </xf>
    <xf numFmtId="0" fontId="1" fillId="0" borderId="14" xfId="1" applyNumberFormat="1" applyFont="1" applyBorder="1" applyAlignment="1">
      <alignment horizontal="left" vertical="top" wrapText="1"/>
    </xf>
    <xf numFmtId="4" fontId="1" fillId="0" borderId="14" xfId="1" applyNumberFormat="1" applyFont="1" applyBorder="1" applyAlignment="1">
      <alignment horizontal="center" vertical="center" wrapText="1"/>
    </xf>
    <xf numFmtId="49" fontId="8" fillId="0" borderId="18" xfId="1" applyNumberFormat="1" applyFont="1" applyBorder="1" applyAlignment="1">
      <alignment horizontal="center" vertical="center"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8" fillId="0" borderId="19" xfId="1" applyNumberFormat="1" applyFont="1" applyBorder="1" applyAlignment="1">
      <alignment horizontal="left" vertical="top" wrapText="1"/>
    </xf>
    <xf numFmtId="0" fontId="8" fillId="0" borderId="21" xfId="1" applyNumberFormat="1" applyFont="1" applyBorder="1" applyAlignment="1">
      <alignment horizontal="left" vertical="top" wrapText="1"/>
    </xf>
    <xf numFmtId="0" fontId="8" fillId="0" borderId="20" xfId="1" applyNumberFormat="1" applyFont="1" applyBorder="1" applyAlignment="1">
      <alignment horizontal="left" vertical="top" wrapText="1"/>
    </xf>
    <xf numFmtId="0" fontId="8" fillId="0" borderId="18" xfId="1" applyNumberFormat="1" applyFont="1" applyBorder="1" applyAlignment="1">
      <alignment horizontal="left" vertical="top" wrapText="1"/>
    </xf>
    <xf numFmtId="0" fontId="8" fillId="0" borderId="18" xfId="1" applyNumberFormat="1" applyFont="1" applyBorder="1" applyAlignment="1">
      <alignment horizontal="center" vertical="center" wrapText="1"/>
    </xf>
    <xf numFmtId="49" fontId="8" fillId="0" borderId="22" xfId="1" applyNumberFormat="1" applyFont="1" applyBorder="1" applyAlignment="1">
      <alignment horizontal="center" vertical="center" wrapText="1"/>
    </xf>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2" xfId="1" applyNumberFormat="1" applyFont="1" applyBorder="1" applyAlignment="1">
      <alignment horizontal="center" vertical="center" wrapText="1"/>
    </xf>
    <xf numFmtId="49" fontId="8" fillId="0" borderId="26" xfId="1" applyNumberFormat="1" applyFont="1" applyBorder="1" applyAlignment="1">
      <alignment horizontal="center" vertical="center" wrapText="1"/>
    </xf>
    <xf numFmtId="0" fontId="1" fillId="0" borderId="2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6" xfId="1" applyNumberFormat="1" applyFont="1" applyBorder="1" applyAlignment="1">
      <alignment horizontal="center" vertical="center" wrapText="1"/>
    </xf>
    <xf numFmtId="49" fontId="8" fillId="0" borderId="30" xfId="1" applyNumberFormat="1" applyFont="1" applyBorder="1" applyAlignment="1">
      <alignment horizontal="center" vertical="center"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4" fontId="1" fillId="0" borderId="30" xfId="1" applyNumberFormat="1" applyFont="1" applyBorder="1" applyAlignment="1">
      <alignment horizontal="center" vertical="center" wrapText="1"/>
    </xf>
    <xf numFmtId="49" fontId="8" fillId="0" borderId="33" xfId="1" applyNumberFormat="1" applyFont="1" applyBorder="1" applyAlignment="1">
      <alignment horizontal="center" vertical="center" wrapText="1"/>
    </xf>
    <xf numFmtId="0" fontId="1" fillId="0" borderId="34" xfId="1" applyNumberFormat="1" applyFont="1" applyBorder="1" applyAlignment="1">
      <alignment horizontal="left" vertical="top" wrapText="1"/>
    </xf>
    <xf numFmtId="0" fontId="1" fillId="0" borderId="35" xfId="1" applyNumberFormat="1" applyFont="1" applyBorder="1" applyAlignment="1">
      <alignment horizontal="left" vertical="top" wrapText="1"/>
    </xf>
    <xf numFmtId="0" fontId="8" fillId="0" borderId="34" xfId="1" applyNumberFormat="1" applyFont="1" applyBorder="1" applyAlignment="1">
      <alignment horizontal="left" vertical="top" wrapText="1"/>
    </xf>
    <xf numFmtId="0" fontId="8" fillId="0" borderId="36" xfId="1" applyNumberFormat="1" applyFont="1" applyBorder="1" applyAlignment="1">
      <alignment horizontal="left" vertical="top" wrapText="1"/>
    </xf>
    <xf numFmtId="0" fontId="8" fillId="0" borderId="35" xfId="1" applyNumberFormat="1" applyFont="1" applyBorder="1" applyAlignment="1">
      <alignment horizontal="left" vertical="top" wrapText="1"/>
    </xf>
    <xf numFmtId="0" fontId="8" fillId="0" borderId="33" xfId="1" applyNumberFormat="1" applyFont="1" applyBorder="1" applyAlignment="1">
      <alignment horizontal="left" vertical="top" wrapText="1"/>
    </xf>
    <xf numFmtId="0" fontId="8" fillId="0" borderId="33" xfId="1" applyNumberFormat="1" applyFont="1" applyBorder="1" applyAlignment="1">
      <alignment horizontal="center" vertical="center" wrapText="1"/>
    </xf>
    <xf numFmtId="49" fontId="8" fillId="0" borderId="0" xfId="1" applyNumberFormat="1" applyFont="1" applyBorder="1" applyAlignment="1">
      <alignment horizontal="center" vertical="center" wrapText="1"/>
    </xf>
    <xf numFmtId="0" fontId="1" fillId="0" borderId="26" xfId="1" applyNumberFormat="1" applyFont="1" applyBorder="1" applyAlignment="1">
      <alignment horizontal="center" vertical="top" wrapText="1"/>
    </xf>
    <xf numFmtId="0" fontId="1" fillId="0" borderId="26" xfId="1" applyNumberFormat="1" applyFont="1" applyBorder="1" applyAlignment="1">
      <alignment horizontal="right" vertical="top" wrapText="1"/>
    </xf>
    <xf numFmtId="0" fontId="8" fillId="0" borderId="11" xfId="1" applyNumberFormat="1" applyFont="1" applyBorder="1" applyAlignment="1">
      <alignment horizontal="left" vertical="center" wrapText="1"/>
    </xf>
    <xf numFmtId="0" fontId="8" fillId="0" borderId="12" xfId="1" applyNumberFormat="1" applyFont="1" applyBorder="1" applyAlignment="1">
      <alignment horizontal="left" vertical="center" wrapText="1"/>
    </xf>
    <xf numFmtId="0" fontId="8" fillId="0" borderId="27" xfId="1" applyNumberFormat="1" applyFont="1" applyBorder="1" applyAlignment="1">
      <alignment horizontal="left" vertical="top" wrapText="1"/>
    </xf>
    <xf numFmtId="0" fontId="8" fillId="0" borderId="29" xfId="1" applyNumberFormat="1" applyFont="1" applyBorder="1" applyAlignment="1">
      <alignment horizontal="left" vertical="top" wrapText="1"/>
    </xf>
    <xf numFmtId="0" fontId="8" fillId="0" borderId="28" xfId="1" applyNumberFormat="1" applyFont="1" applyBorder="1" applyAlignment="1">
      <alignment horizontal="left" vertical="top" wrapText="1"/>
    </xf>
    <xf numFmtId="0" fontId="8" fillId="0" borderId="26" xfId="1" applyNumberFormat="1" applyFont="1" applyBorder="1" applyAlignment="1">
      <alignment horizontal="left" vertical="top" wrapText="1"/>
    </xf>
    <xf numFmtId="4" fontId="8" fillId="0" borderId="26" xfId="1" applyNumberFormat="1" applyFont="1" applyBorder="1" applyAlignment="1">
      <alignment horizontal="center" vertical="center" wrapText="1"/>
    </xf>
    <xf numFmtId="0" fontId="1" fillId="0" borderId="11" xfId="1" applyNumberFormat="1" applyFont="1" applyBorder="1" applyAlignment="1">
      <alignment horizontal="left" vertical="center" wrapText="1"/>
    </xf>
    <xf numFmtId="0" fontId="1" fillId="0" borderId="12" xfId="1" applyNumberFormat="1" applyFont="1" applyBorder="1" applyAlignment="1">
      <alignment horizontal="left" vertical="center" wrapText="1"/>
    </xf>
    <xf numFmtId="0" fontId="1" fillId="0" borderId="11"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4" fontId="1" fillId="0" borderId="10" xfId="1" applyNumberFormat="1" applyFont="1" applyBorder="1" applyAlignment="1">
      <alignment horizontal="center" vertical="center" wrapText="1"/>
    </xf>
    <xf numFmtId="0" fontId="1" fillId="0" borderId="10" xfId="1" applyNumberFormat="1" applyFont="1" applyBorder="1" applyAlignment="1">
      <alignment horizontal="left" vertical="center" wrapText="1"/>
    </xf>
    <xf numFmtId="0" fontId="8" fillId="0" borderId="11" xfId="1" applyNumberFormat="1" applyFont="1" applyBorder="1" applyAlignment="1">
      <alignment horizontal="left" vertical="top" wrapText="1"/>
    </xf>
    <xf numFmtId="0" fontId="8" fillId="0" borderId="13" xfId="1" applyNumberFormat="1" applyFont="1" applyBorder="1" applyAlignment="1">
      <alignment horizontal="left" vertical="top" wrapText="1"/>
    </xf>
    <xf numFmtId="0" fontId="8" fillId="0" borderId="12" xfId="1" applyNumberFormat="1" applyFont="1" applyBorder="1" applyAlignment="1">
      <alignment horizontal="left" vertical="top" wrapText="1"/>
    </xf>
    <xf numFmtId="0" fontId="8" fillId="0" borderId="10" xfId="1" applyNumberFormat="1" applyFont="1" applyBorder="1" applyAlignment="1">
      <alignment horizontal="left" vertical="center" wrapText="1"/>
    </xf>
    <xf numFmtId="4" fontId="8" fillId="0" borderId="10" xfId="1" applyNumberFormat="1" applyFont="1" applyBorder="1" applyAlignment="1">
      <alignment horizontal="center" vertical="center" wrapText="1"/>
    </xf>
    <xf numFmtId="0" fontId="2" fillId="0" borderId="0" xfId="1" applyFont="1" applyAlignment="1">
      <alignment vertical="top"/>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D17" sqref="D17:G17"/>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8" style="1" customWidth="1"/>
    <col min="8" max="8" width="20.28515625" style="1" customWidth="1"/>
    <col min="9" max="9" width="1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s="4" customFormat="1" ht="15.75" x14ac:dyDescent="0.25">
      <c r="A3" s="4" t="s">
        <v>1</v>
      </c>
      <c r="H3" s="4" t="s">
        <v>2</v>
      </c>
    </row>
    <row r="4" spans="1:256" s="4" customFormat="1" ht="15.75" x14ac:dyDescent="0.25">
      <c r="A4" s="4" t="s">
        <v>3</v>
      </c>
      <c r="H4" s="4" t="s">
        <v>4</v>
      </c>
    </row>
    <row r="5" spans="1:256" s="4" customFormat="1" ht="15.75" x14ac:dyDescent="0.25">
      <c r="A5" s="4" t="s">
        <v>5</v>
      </c>
      <c r="H5" s="4" t="s">
        <v>6</v>
      </c>
    </row>
    <row r="6" spans="1:256" s="4" customFormat="1" ht="15.75" x14ac:dyDescent="0.25"/>
    <row r="7" spans="1:256" s="4" customFormat="1" ht="15.75" x14ac:dyDescent="0.25">
      <c r="A7" s="5" t="s">
        <v>7</v>
      </c>
      <c r="H7" s="5" t="s">
        <v>8</v>
      </c>
    </row>
    <row r="8" spans="1:256" s="4" customFormat="1" ht="15.75" x14ac:dyDescent="0.25">
      <c r="A8" s="5" t="s">
        <v>9</v>
      </c>
      <c r="H8" s="6" t="str">
        <f>A8</f>
        <v>"___"  ____________  2018г.</v>
      </c>
      <c r="I8" s="7"/>
    </row>
    <row r="9" spans="1:256" s="4" customFormat="1" ht="27" customHeight="1" x14ac:dyDescent="0.25">
      <c r="A9" s="5"/>
      <c r="D9" s="6"/>
      <c r="E9" s="7"/>
    </row>
    <row r="10" spans="1:256" ht="15.75" x14ac:dyDescent="0.2">
      <c r="A10" s="8" t="s">
        <v>10</v>
      </c>
      <c r="B10" s="8"/>
      <c r="C10" s="8"/>
      <c r="D10" s="8"/>
      <c r="E10" s="8"/>
      <c r="F10" s="8"/>
      <c r="G10" s="8"/>
      <c r="H10" s="8"/>
      <c r="I10" s="8"/>
    </row>
    <row r="11" spans="1:256" ht="15.75" customHeight="1" x14ac:dyDescent="0.2">
      <c r="A11" s="9" t="s">
        <v>11</v>
      </c>
      <c r="B11" s="10"/>
      <c r="C11" s="10"/>
      <c r="D11" s="10"/>
      <c r="E11" s="10"/>
      <c r="F11" s="10"/>
      <c r="G11" s="10"/>
      <c r="H11" s="10"/>
      <c r="I11" s="10"/>
    </row>
    <row r="12" spans="1:256" ht="33.75" customHeight="1" x14ac:dyDescent="0.2">
      <c r="A12" s="11" t="s">
        <v>12</v>
      </c>
      <c r="B12" s="11"/>
      <c r="C12" s="11"/>
      <c r="D12" s="11"/>
      <c r="E12" s="11"/>
      <c r="F12" s="11"/>
      <c r="G12" s="11"/>
      <c r="H12" s="11"/>
      <c r="I12" s="11"/>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row>
    <row r="13" spans="1:256" ht="29.25" customHeight="1" x14ac:dyDescent="0.25">
      <c r="A13" s="13" t="s">
        <v>13</v>
      </c>
      <c r="B13" s="13"/>
      <c r="C13" s="13"/>
      <c r="D13" s="13"/>
      <c r="E13" s="13"/>
      <c r="F13" s="13"/>
      <c r="G13" s="13"/>
      <c r="H13" s="13"/>
      <c r="I13" s="13"/>
      <c r="J13" s="14"/>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c r="IB13" s="12"/>
      <c r="IC13" s="12"/>
      <c r="ID13" s="12"/>
      <c r="IE13" s="12"/>
      <c r="IF13" s="12"/>
      <c r="IG13" s="12"/>
      <c r="IH13" s="12"/>
      <c r="II13" s="12"/>
      <c r="IJ13" s="12"/>
      <c r="IK13" s="12"/>
      <c r="IL13" s="12"/>
      <c r="IM13" s="12"/>
      <c r="IN13" s="12"/>
      <c r="IO13" s="12"/>
      <c r="IP13" s="12"/>
      <c r="IQ13" s="12"/>
      <c r="IR13" s="12"/>
      <c r="IS13" s="12"/>
      <c r="IT13" s="12"/>
      <c r="IU13" s="12"/>
      <c r="IV13" s="12"/>
    </row>
    <row r="14" spans="1:256" ht="0.75" customHeight="1" x14ac:dyDescent="0.25">
      <c r="A14" s="15"/>
      <c r="B14" s="15"/>
      <c r="C14" s="15"/>
      <c r="D14" s="15"/>
      <c r="E14" s="15"/>
      <c r="F14" s="15"/>
      <c r="G14" s="15"/>
      <c r="H14" s="15"/>
      <c r="I14" s="15"/>
      <c r="J14" s="14"/>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row>
    <row r="15" spans="1:256" ht="89.25" customHeight="1" x14ac:dyDescent="0.2">
      <c r="A15" s="16" t="s">
        <v>14</v>
      </c>
      <c r="B15" s="17" t="s">
        <v>15</v>
      </c>
      <c r="C15" s="18"/>
      <c r="D15" s="17" t="s">
        <v>16</v>
      </c>
      <c r="E15" s="19"/>
      <c r="F15" s="19"/>
      <c r="G15" s="18"/>
      <c r="H15" s="16" t="s">
        <v>17</v>
      </c>
      <c r="I15" s="16" t="s">
        <v>18</v>
      </c>
    </row>
    <row r="16" spans="1:256" ht="12.75" customHeight="1" x14ac:dyDescent="0.2">
      <c r="A16" s="20" t="s">
        <v>19</v>
      </c>
      <c r="B16" s="21">
        <v>2</v>
      </c>
      <c r="C16" s="22"/>
      <c r="D16" s="21">
        <v>3</v>
      </c>
      <c r="E16" s="23"/>
      <c r="F16" s="23"/>
      <c r="G16" s="22"/>
      <c r="H16" s="24">
        <v>4</v>
      </c>
      <c r="I16" s="24">
        <v>5</v>
      </c>
    </row>
    <row r="17" spans="1:9" ht="78.75" customHeight="1" x14ac:dyDescent="0.2">
      <c r="A17" s="25" t="s">
        <v>19</v>
      </c>
      <c r="B17" s="26" t="s">
        <v>20</v>
      </c>
      <c r="C17" s="27"/>
      <c r="D17" s="28" t="s">
        <v>21</v>
      </c>
      <c r="E17" s="29"/>
      <c r="F17" s="29"/>
      <c r="G17" s="30"/>
      <c r="H17" s="31" t="s">
        <v>22</v>
      </c>
      <c r="I17" s="32">
        <f>6635.75*0.85*3.83</f>
        <v>21602.684125</v>
      </c>
    </row>
    <row r="18" spans="1:9" ht="103.5" customHeight="1" x14ac:dyDescent="0.2">
      <c r="A18" s="33" t="s">
        <v>23</v>
      </c>
      <c r="B18" s="34" t="s">
        <v>24</v>
      </c>
      <c r="C18" s="35"/>
      <c r="D18" s="36" t="s">
        <v>25</v>
      </c>
      <c r="E18" s="37"/>
      <c r="F18" s="37"/>
      <c r="G18" s="38"/>
      <c r="H18" s="39" t="s">
        <v>26</v>
      </c>
      <c r="I18" s="40">
        <f>(12265+37*820)*2*0.6*3.83*1.4*1.1*0.905</f>
        <v>272903.99274600006</v>
      </c>
    </row>
    <row r="19" spans="1:9" ht="15.75" customHeight="1" x14ac:dyDescent="0.2">
      <c r="A19" s="41" t="s">
        <v>27</v>
      </c>
      <c r="B19" s="42" t="s">
        <v>28</v>
      </c>
      <c r="C19" s="43"/>
      <c r="D19" s="44"/>
      <c r="E19" s="45"/>
      <c r="F19" s="45"/>
      <c r="G19" s="46"/>
      <c r="H19" s="47"/>
      <c r="I19" s="48"/>
    </row>
    <row r="20" spans="1:9" ht="25.5" customHeight="1" x14ac:dyDescent="0.2">
      <c r="A20" s="49" t="s">
        <v>27</v>
      </c>
      <c r="B20" s="50" t="s">
        <v>29</v>
      </c>
      <c r="C20" s="51"/>
      <c r="D20" s="50" t="s">
        <v>30</v>
      </c>
      <c r="E20" s="52"/>
      <c r="F20" s="52"/>
      <c r="G20" s="51"/>
      <c r="H20" s="53"/>
      <c r="I20" s="54"/>
    </row>
    <row r="21" spans="1:9" ht="38.25" customHeight="1" x14ac:dyDescent="0.2">
      <c r="A21" s="49" t="s">
        <v>27</v>
      </c>
      <c r="B21" s="50"/>
      <c r="C21" s="51"/>
      <c r="D21" s="50" t="s">
        <v>31</v>
      </c>
      <c r="E21" s="52"/>
      <c r="F21" s="52"/>
      <c r="G21" s="51"/>
      <c r="H21" s="53"/>
      <c r="I21" s="54"/>
    </row>
    <row r="22" spans="1:9" ht="25.5" customHeight="1" x14ac:dyDescent="0.2">
      <c r="A22" s="49" t="s">
        <v>27</v>
      </c>
      <c r="B22" s="50"/>
      <c r="C22" s="51"/>
      <c r="D22" s="50" t="s">
        <v>32</v>
      </c>
      <c r="E22" s="52"/>
      <c r="F22" s="52"/>
      <c r="G22" s="51"/>
      <c r="H22" s="53"/>
      <c r="I22" s="54"/>
    </row>
    <row r="23" spans="1:9" ht="25.5" customHeight="1" x14ac:dyDescent="0.2">
      <c r="A23" s="49" t="s">
        <v>27</v>
      </c>
      <c r="B23" s="50"/>
      <c r="C23" s="51"/>
      <c r="D23" s="50" t="s">
        <v>33</v>
      </c>
      <c r="E23" s="52"/>
      <c r="F23" s="52"/>
      <c r="G23" s="51"/>
      <c r="H23" s="53"/>
      <c r="I23" s="54"/>
    </row>
    <row r="24" spans="1:9" ht="51.75" customHeight="1" x14ac:dyDescent="0.2">
      <c r="A24" s="55" t="s">
        <v>27</v>
      </c>
      <c r="B24" s="56" t="s">
        <v>34</v>
      </c>
      <c r="C24" s="57"/>
      <c r="D24" s="56"/>
      <c r="E24" s="58"/>
      <c r="F24" s="58"/>
      <c r="G24" s="57"/>
      <c r="H24" s="59" t="s">
        <v>35</v>
      </c>
      <c r="I24" s="60"/>
    </row>
    <row r="25" spans="1:9" ht="106.5" customHeight="1" x14ac:dyDescent="0.2">
      <c r="A25" s="61" t="s">
        <v>36</v>
      </c>
      <c r="B25" s="62" t="s">
        <v>37</v>
      </c>
      <c r="C25" s="63"/>
      <c r="D25" s="62" t="s">
        <v>38</v>
      </c>
      <c r="E25" s="64"/>
      <c r="F25" s="64"/>
      <c r="G25" s="63"/>
      <c r="H25" s="65" t="s">
        <v>39</v>
      </c>
      <c r="I25" s="66">
        <f>(0+800*1)*2*0.5*3.83</f>
        <v>3064</v>
      </c>
    </row>
    <row r="26" spans="1:9" ht="15.75" customHeight="1" x14ac:dyDescent="0.2">
      <c r="A26" s="67" t="s">
        <v>27</v>
      </c>
      <c r="B26" s="68" t="s">
        <v>28</v>
      </c>
      <c r="C26" s="69"/>
      <c r="D26" s="70"/>
      <c r="E26" s="71"/>
      <c r="F26" s="71"/>
      <c r="G26" s="72"/>
      <c r="H26" s="73"/>
      <c r="I26" s="74"/>
    </row>
    <row r="27" spans="1:9" ht="15.75" customHeight="1" x14ac:dyDescent="0.2">
      <c r="A27" s="75"/>
      <c r="B27" s="75"/>
      <c r="C27" s="75"/>
      <c r="D27" s="75"/>
      <c r="E27" s="75"/>
      <c r="F27" s="75"/>
      <c r="G27" s="75"/>
      <c r="H27" s="75"/>
      <c r="I27" s="75"/>
    </row>
    <row r="28" spans="1:9" ht="12.75" customHeight="1" x14ac:dyDescent="0.2">
      <c r="A28" s="49" t="s">
        <v>27</v>
      </c>
      <c r="B28" s="50" t="s">
        <v>40</v>
      </c>
      <c r="C28" s="51"/>
      <c r="D28" s="50" t="s">
        <v>41</v>
      </c>
      <c r="E28" s="52"/>
      <c r="F28" s="52"/>
      <c r="G28" s="51"/>
      <c r="H28" s="53"/>
      <c r="I28" s="54"/>
    </row>
    <row r="29" spans="1:9" ht="38.25" customHeight="1" x14ac:dyDescent="0.2">
      <c r="A29" s="49" t="s">
        <v>27</v>
      </c>
      <c r="B29" s="50"/>
      <c r="C29" s="51"/>
      <c r="D29" s="50" t="s">
        <v>31</v>
      </c>
      <c r="E29" s="52"/>
      <c r="F29" s="52"/>
      <c r="G29" s="51"/>
      <c r="H29" s="53"/>
      <c r="I29" s="54"/>
    </row>
    <row r="30" spans="1:9" ht="15" customHeight="1" x14ac:dyDescent="0.2">
      <c r="A30" s="55" t="s">
        <v>27</v>
      </c>
      <c r="B30" s="56" t="s">
        <v>34</v>
      </c>
      <c r="C30" s="57"/>
      <c r="D30" s="56"/>
      <c r="E30" s="58"/>
      <c r="F30" s="58"/>
      <c r="G30" s="57"/>
      <c r="H30" s="76" t="s">
        <v>42</v>
      </c>
      <c r="I30" s="77"/>
    </row>
    <row r="31" spans="1:9" ht="22.5" customHeight="1" x14ac:dyDescent="0.2">
      <c r="A31" s="55" t="s">
        <v>43</v>
      </c>
      <c r="B31" s="78" t="s">
        <v>44</v>
      </c>
      <c r="C31" s="79"/>
      <c r="D31" s="80"/>
      <c r="E31" s="81"/>
      <c r="F31" s="81"/>
      <c r="G31" s="82"/>
      <c r="H31" s="83"/>
      <c r="I31" s="84">
        <f>(I17+I18+I25)-0.01</f>
        <v>297570.66687100008</v>
      </c>
    </row>
    <row r="32" spans="1:9" ht="19.5" customHeight="1" x14ac:dyDescent="0.2">
      <c r="A32" s="25" t="s">
        <v>45</v>
      </c>
      <c r="B32" s="85" t="s">
        <v>46</v>
      </c>
      <c r="C32" s="86"/>
      <c r="D32" s="87"/>
      <c r="E32" s="88"/>
      <c r="F32" s="88"/>
      <c r="G32" s="89"/>
      <c r="H32" s="90" t="s">
        <v>47</v>
      </c>
      <c r="I32" s="91">
        <f>I31*0.1</f>
        <v>29757.06668710001</v>
      </c>
    </row>
    <row r="33" spans="1:256" ht="25.5" customHeight="1" x14ac:dyDescent="0.2">
      <c r="A33" s="25" t="s">
        <v>48</v>
      </c>
      <c r="B33" s="87" t="s">
        <v>49</v>
      </c>
      <c r="C33" s="89"/>
      <c r="D33" s="87"/>
      <c r="E33" s="88"/>
      <c r="F33" s="88"/>
      <c r="G33" s="89"/>
      <c r="H33" s="90" t="s">
        <v>50</v>
      </c>
      <c r="I33" s="91">
        <v>152862</v>
      </c>
    </row>
    <row r="34" spans="1:256" ht="25.5" customHeight="1" x14ac:dyDescent="0.2">
      <c r="A34" s="25" t="s">
        <v>51</v>
      </c>
      <c r="B34" s="87" t="s">
        <v>52</v>
      </c>
      <c r="C34" s="89"/>
      <c r="D34" s="87"/>
      <c r="E34" s="88"/>
      <c r="F34" s="88"/>
      <c r="G34" s="89"/>
      <c r="H34" s="90" t="s">
        <v>50</v>
      </c>
      <c r="I34" s="91">
        <v>20561.11</v>
      </c>
    </row>
    <row r="35" spans="1:256" ht="24" customHeight="1" x14ac:dyDescent="0.2">
      <c r="A35" s="25" t="s">
        <v>53</v>
      </c>
      <c r="B35" s="85" t="s">
        <v>54</v>
      </c>
      <c r="C35" s="86"/>
      <c r="D35" s="87"/>
      <c r="E35" s="88"/>
      <c r="F35" s="88"/>
      <c r="G35" s="89"/>
      <c r="H35" s="92" t="s">
        <v>55</v>
      </c>
      <c r="I35" s="91">
        <f>(I31+I32+I33+I34)+0.01</f>
        <v>500750.85355810006</v>
      </c>
    </row>
    <row r="36" spans="1:256" ht="24" customHeight="1" x14ac:dyDescent="0.2">
      <c r="A36" s="25" t="s">
        <v>56</v>
      </c>
      <c r="B36" s="85" t="s">
        <v>57</v>
      </c>
      <c r="C36" s="86"/>
      <c r="D36" s="87"/>
      <c r="E36" s="88"/>
      <c r="F36" s="88"/>
      <c r="G36" s="89"/>
      <c r="H36" s="92" t="s">
        <v>58</v>
      </c>
      <c r="I36" s="91">
        <f>I35*0.18</f>
        <v>90135.153640458011</v>
      </c>
    </row>
    <row r="37" spans="1:256" ht="21.75" customHeight="1" x14ac:dyDescent="0.2">
      <c r="A37" s="25" t="s">
        <v>59</v>
      </c>
      <c r="B37" s="78" t="s">
        <v>60</v>
      </c>
      <c r="C37" s="79"/>
      <c r="D37" s="93"/>
      <c r="E37" s="94"/>
      <c r="F37" s="94"/>
      <c r="G37" s="95"/>
      <c r="H37" s="96" t="s">
        <v>61</v>
      </c>
      <c r="I37" s="97">
        <f>(I35+I36)-0.01</f>
        <v>590885.99719855806</v>
      </c>
    </row>
    <row r="38" spans="1:256" ht="47.25" customHeight="1" x14ac:dyDescent="0.2"/>
    <row r="39" spans="1:256" ht="19.5" customHeight="1" x14ac:dyDescent="0.25">
      <c r="A39" s="4" t="s">
        <v>62</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4"/>
      <c r="FJ39" s="4"/>
      <c r="FK39" s="4"/>
      <c r="FL39" s="4"/>
      <c r="FM39" s="4"/>
      <c r="FN39" s="4"/>
      <c r="FO39" s="4"/>
      <c r="FP39" s="4"/>
      <c r="FQ39" s="4"/>
      <c r="FR39" s="4"/>
      <c r="FS39" s="4"/>
      <c r="FT39" s="4"/>
      <c r="FU39" s="4"/>
      <c r="FV39" s="4"/>
      <c r="FW39" s="4"/>
      <c r="FX39" s="4"/>
      <c r="FY39" s="4"/>
      <c r="FZ39" s="4"/>
      <c r="GA39" s="4"/>
      <c r="GB39" s="4"/>
      <c r="GC39" s="4"/>
      <c r="GD39" s="4"/>
      <c r="GE39" s="4"/>
      <c r="GF39" s="4"/>
      <c r="GG39" s="4"/>
      <c r="GH39" s="4"/>
      <c r="GI39" s="4"/>
      <c r="GJ39" s="4"/>
      <c r="GK39" s="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4"/>
      <c r="IJ39" s="4"/>
      <c r="IK39" s="4"/>
      <c r="IL39" s="4"/>
      <c r="IM39" s="4"/>
      <c r="IN39" s="4"/>
      <c r="IO39" s="4"/>
      <c r="IP39" s="4"/>
      <c r="IQ39" s="4"/>
      <c r="IR39" s="4"/>
      <c r="IS39" s="4"/>
      <c r="IT39" s="4"/>
      <c r="IU39" s="4"/>
      <c r="IV39" s="4"/>
    </row>
    <row r="40" spans="1:256" ht="23.25" customHeight="1" x14ac:dyDescent="0.25">
      <c r="A40" s="98" t="s">
        <v>63</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row>
    <row r="41" spans="1:256" ht="18" customHeight="1" x14ac:dyDescent="0.25">
      <c r="A41" s="4" t="s">
        <v>64</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row>
    <row r="42" spans="1:256" ht="25.5" customHeight="1" x14ac:dyDescent="0.25">
      <c r="A42" s="5" t="s">
        <v>65</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row>
    <row r="43" spans="1:256" ht="24.75" customHeight="1" x14ac:dyDescent="0.25">
      <c r="A43" s="4" t="s">
        <v>66</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row>
  </sheetData>
  <mergeCells count="51">
    <mergeCell ref="B37:C37"/>
    <mergeCell ref="D37:G37"/>
    <mergeCell ref="B34:C34"/>
    <mergeCell ref="D34:G34"/>
    <mergeCell ref="B35:C35"/>
    <mergeCell ref="D35:G35"/>
    <mergeCell ref="B36:C36"/>
    <mergeCell ref="D36:G36"/>
    <mergeCell ref="B31:C31"/>
    <mergeCell ref="D31:G31"/>
    <mergeCell ref="B32:C32"/>
    <mergeCell ref="D32:G32"/>
    <mergeCell ref="B33:C33"/>
    <mergeCell ref="D33:G33"/>
    <mergeCell ref="A27:I27"/>
    <mergeCell ref="B28:C28"/>
    <mergeCell ref="D28:G28"/>
    <mergeCell ref="B29:C29"/>
    <mergeCell ref="D29:G29"/>
    <mergeCell ref="B30:C30"/>
    <mergeCell ref="D30:G30"/>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B15:C15"/>
    <mergeCell ref="D15:G15"/>
    <mergeCell ref="B16:C16"/>
    <mergeCell ref="D16:G16"/>
    <mergeCell ref="B17:C17"/>
    <mergeCell ref="D17:G17"/>
    <mergeCell ref="C1:I1"/>
    <mergeCell ref="A10:I10"/>
    <mergeCell ref="A11:I11"/>
    <mergeCell ref="A12:I12"/>
    <mergeCell ref="A13:I13"/>
    <mergeCell ref="A14:I14"/>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ТКП КТП-нов, Геотехника-С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Gavrilova Nadegda Nikolaevna</dc:creator>
  <cp:lastModifiedBy>Gavrilova Nadegda Nikolaevna</cp:lastModifiedBy>
  <dcterms:created xsi:type="dcterms:W3CDTF">2018-07-23T12:18:50Z</dcterms:created>
  <dcterms:modified xsi:type="dcterms:W3CDTF">2018-07-23T12:19:34Z</dcterms:modified>
</cp:coreProperties>
</file>