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320" windowHeight="12345"/>
  </bookViews>
  <sheets>
    <sheet name="КЛ ТП 399 - Чолахян МС" sheetId="1" r:id="rId1"/>
  </sheets>
  <calcPr calcId="145621"/>
</workbook>
</file>

<file path=xl/calcChain.xml><?xml version="1.0" encoding="utf-8"?>
<calcChain xmlns="http://schemas.openxmlformats.org/spreadsheetml/2006/main">
  <c r="E19" i="1" l="1"/>
  <c r="E17" i="1"/>
  <c r="D9" i="1"/>
  <c r="D20" i="1" l="1"/>
  <c r="E20" i="1" s="1"/>
  <c r="E23" i="1" s="1"/>
  <c r="E24" i="1"/>
  <c r="E25" i="1" s="1"/>
</calcChain>
</file>

<file path=xl/sharedStrings.xml><?xml version="1.0" encoding="utf-8"?>
<sst xmlns="http://schemas.openxmlformats.org/spreadsheetml/2006/main" count="40" uniqueCount="40">
  <si>
    <t>"СОГЛАСОВАНО"</t>
  </si>
  <si>
    <t>"УТВЕРЖДАЮ"</t>
  </si>
  <si>
    <t>ПОДРЯДЧИК</t>
  </si>
  <si>
    <t xml:space="preserve">ЗАКАЗЧИК        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</si>
  <si>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</si>
  <si>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</si>
  <si>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</si>
  <si>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>"___" ___________ 201    г.</t>
  </si>
  <si>
    <t xml:space="preserve">Смета </t>
  </si>
  <si>
    <t>на рабочую документацию</t>
  </si>
  <si>
    <t>Монтаж КЛ - 0,4кВ, от ТП 399 до земельного участка заявителя, одна нитка протяженностью 276 м, ул. Б. Казачья, 64.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</si>
  <si>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</si>
  <si>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</si>
  <si>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</si>
  <si>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</si>
  <si>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</si>
  <si>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Кабельные линии напряжением до 35 кВ интервалы протяженности от 100 до 500</t>
  </si>
  <si>
    <t xml:space="preserve"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276 (м) Количество=1 </t>
  </si>
  <si>
    <t>(A + B * Хзад) * Количество *  Kст * Ктек * К2 * (1+ дроб.ч.К1)
(7,763тыс.руб + 0,042 тыс.руб *276)*1* 0,6 * 3.83 * 1,4 * (1+0,1) * 0,905</t>
  </si>
  <si>
    <r>
      <rPr>
        <b/>
        <sz val="12"/>
        <rFont val="Times New Roman"/>
        <family val="1"/>
        <charset val="204"/>
      </rPr>
      <t>Коэффициенты:</t>
    </r>
    <r>
      <rPr>
        <sz val="12"/>
        <rFont val="Times New Roman"/>
        <family val="1"/>
        <charset val="204"/>
      </rPr>
      <t xml:space="preserve">                                 Стадия: Рабочая документация</t>
    </r>
  </si>
  <si>
    <t>Кст = 0,6                                 Ктек = 3,83 Письмо Минстроя России от 04.04.2018 №13606-ХМ/09                                 К1=1.1 Глава 2.8, п.2.8.1.1      К2=1,4 Глава 2.8, п.2.8.1.1</t>
  </si>
  <si>
    <t>Расчет токов короткого замыкания</t>
  </si>
  <si>
    <t>Раздел 4.2 Табл.30 п.1  Раздел 4.2 Табл.30  столбец 7 К2(1)</t>
  </si>
  <si>
    <t xml:space="preserve">Срп(п)=(а+вх)*К2(1)*    *Кинд *К3           (0+800*1)*0,5*3,83             </t>
  </si>
  <si>
    <t>Сбор исходных данных 10%</t>
  </si>
  <si>
    <t>От п.1-2</t>
  </si>
  <si>
    <t>Согласование с организациями города</t>
  </si>
  <si>
    <t>Гор.газ, Тепловые сети, НЭСК, Ростелеком</t>
  </si>
  <si>
    <t xml:space="preserve">Инженерно-геодезические изыскания </t>
  </si>
  <si>
    <t xml:space="preserve">ИТОГО </t>
  </si>
  <si>
    <t>НДС 20%</t>
  </si>
  <si>
    <t>ВСЕГО</t>
  </si>
  <si>
    <t>Исполнитель:</t>
  </si>
  <si>
    <t>Инженер-сметчик ООО "ГЭС"</t>
  </si>
  <si>
    <t>Балтаева С.А. _____________________</t>
  </si>
  <si>
    <t>Проверил:</t>
  </si>
  <si>
    <t>___________________________</t>
  </si>
  <si>
    <t>Приложение № 2 к договору №1530П от"16" августа 2018г.</t>
  </si>
  <si>
    <t>Генеральный директор ЗАО "СПГЭС"</t>
  </si>
  <si>
    <t>_____________С.В. Козин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</si>
</sst>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3" fillId="0" borderId="0" xfId="1" applyFont="1"/>
    <xf numFmtId="0" fontId="1" fillId="0" borderId="0" xfId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distributed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distributed" wrapText="1"/>
    </xf>
    <xf numFmtId="0" fontId="2" fillId="0" borderId="7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4" fillId="0" borderId="8" xfId="0" applyFont="1" applyBorder="1" applyAlignment="1">
      <alignment horizontal="left"/>
    </xf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H6" sqref="H6"/>
    </sheetView>
  </sheetViews>
  <sheetFormatPr defaultRowHeight="15.75" x14ac:dyDescent="0.25"/>
  <cols>
    <col min="1" max="1" width="5.140625" style="1" customWidth="1"/>
    <col min="2" max="2" width="24.140625" style="1" customWidth="1"/>
    <col min="3" max="3" width="31.42578125" style="1" customWidth="1"/>
    <col min="4" max="4" width="22.140625" style="1" customWidth="1"/>
    <col min="5" max="5" width="13.140625" style="1" customWidth="1"/>
    <col min="6" max="6" width="8.42578125" style="1" customWidth="1"/>
    <col min="7" max="16384" width="9.140625" style="1"/>
  </cols>
  <sheetData>
    <row r="1" spans="1:5" x14ac:dyDescent="0.25">
      <c r="B1" s="40" t="s">
        <v>37</v>
      </c>
      <c r="C1" s="40"/>
      <c r="D1" s="40"/>
      <c r="E1" s="40"/>
    </row>
    <row r="3" spans="1:5" x14ac:dyDescent="0.25">
      <c r="A3" s="41" t="s">
        <v>0</v>
      </c>
      <c r="B3" s="41"/>
      <c r="D3" s="42" t="s">
        <v>1</v>
      </c>
      <c r="E3" s="42"/>
    </row>
    <row r="4" spans="1:5" x14ac:dyDescent="0.25">
      <c r="A4" s="2" t="s">
        <v>2</v>
      </c>
      <c r="D4" s="1" t="s">
        <v>3</v>
      </c>
    </row>
    <row r="5" spans="1:5" x14ac:dyDescent="0.25">
      <c r="A5" s="2" t="s">
        <v>4</v>
      </c>
      <c r="D5" s="1" t="s">
        <v>38</v>
      </c>
    </row>
    <row r="6" spans="1:5" x14ac:dyDescent="0.25">
      <c r="A6" s="2" t="s">
        <v>5</v>
      </c>
    </row>
    <row r="7" spans="1:5" x14ac:dyDescent="0.25">
      <c r="A7" s="3"/>
    </row>
    <row r="8" spans="1:5" x14ac:dyDescent="0.25">
      <c r="A8" s="2" t="s">
        <v>6</v>
      </c>
      <c r="D8" s="4" t="s">
        <v>39</v>
      </c>
    </row>
    <row r="9" spans="1:5" x14ac:dyDescent="0.25">
      <c r="A9" s="4" t="s">
        <v>7</v>
      </c>
      <c r="B9" s="5"/>
      <c r="D9" s="4" t="str">
        <f>A9</f>
        <v>"___" ___________ 201    г.</v>
      </c>
    </row>
    <row r="10" spans="1:5" ht="18" customHeight="1" x14ac:dyDescent="0.25">
      <c r="A10" s="43" t="s">
        <v>8</v>
      </c>
      <c r="B10" s="43"/>
      <c r="C10" s="43"/>
      <c r="D10" s="43"/>
      <c r="E10" s="43"/>
    </row>
    <row r="11" spans="1:5" ht="12.75" customHeight="1" x14ac:dyDescent="0.25">
      <c r="A11" s="6"/>
      <c r="B11" s="6"/>
      <c r="C11" s="7" t="s">
        <v>9</v>
      </c>
      <c r="D11" s="6"/>
      <c r="E11" s="6"/>
    </row>
    <row r="12" spans="1:5" ht="49.5" hidden="1" customHeight="1" x14ac:dyDescent="0.25">
      <c r="A12" s="44"/>
      <c r="B12" s="44"/>
      <c r="C12" s="44"/>
      <c r="D12" s="44"/>
      <c r="E12" s="44"/>
    </row>
    <row r="13" spans="1:5" ht="37.5" customHeight="1" x14ac:dyDescent="0.25">
      <c r="A13" s="44" t="s">
        <v>10</v>
      </c>
      <c r="B13" s="44"/>
      <c r="C13" s="44"/>
      <c r="D13" s="44"/>
      <c r="E13" s="44"/>
    </row>
    <row r="14" spans="1:5" ht="18.75" customHeight="1" x14ac:dyDescent="0.25">
      <c r="A14" s="8"/>
      <c r="B14" s="8"/>
      <c r="C14" s="8"/>
      <c r="D14" s="8"/>
      <c r="E14" s="8"/>
    </row>
    <row r="15" spans="1:5" ht="12.75" customHeight="1" x14ac:dyDescent="0.25">
      <c r="A15" s="33" t="s">
        <v>11</v>
      </c>
      <c r="B15" s="35" t="s">
        <v>12</v>
      </c>
      <c r="C15" s="35" t="s">
        <v>13</v>
      </c>
      <c r="D15" s="35" t="s">
        <v>14</v>
      </c>
      <c r="E15" s="38" t="s">
        <v>15</v>
      </c>
    </row>
    <row r="16" spans="1:5" ht="51" customHeight="1" x14ac:dyDescent="0.25">
      <c r="A16" s="34"/>
      <c r="B16" s="36"/>
      <c r="C16" s="36"/>
      <c r="D16" s="37"/>
      <c r="E16" s="39"/>
    </row>
    <row r="17" spans="1:5" ht="203.25" customHeight="1" x14ac:dyDescent="0.25">
      <c r="A17" s="9">
        <v>1</v>
      </c>
      <c r="B17" s="10" t="s">
        <v>16</v>
      </c>
      <c r="C17" s="11" t="s">
        <v>17</v>
      </c>
      <c r="D17" s="12" t="s">
        <v>18</v>
      </c>
      <c r="E17" s="13">
        <f>(7763+42*276)*1*0.6*3.83*1.4*(1+0.1)*0.905</f>
        <v>61988.695923000007</v>
      </c>
    </row>
    <row r="18" spans="1:5" ht="116.25" customHeight="1" x14ac:dyDescent="0.25">
      <c r="A18" s="14"/>
      <c r="B18" s="15" t="s">
        <v>19</v>
      </c>
      <c r="C18" s="16" t="s">
        <v>20</v>
      </c>
      <c r="D18" s="17"/>
      <c r="E18" s="18"/>
    </row>
    <row r="19" spans="1:5" ht="75" customHeight="1" x14ac:dyDescent="0.25">
      <c r="A19" s="19">
        <v>2</v>
      </c>
      <c r="B19" s="20" t="s">
        <v>21</v>
      </c>
      <c r="C19" s="21" t="s">
        <v>22</v>
      </c>
      <c r="D19" s="21" t="s">
        <v>23</v>
      </c>
      <c r="E19" s="22">
        <f>800*1*0.5*3.83</f>
        <v>1532</v>
      </c>
    </row>
    <row r="20" spans="1:5" ht="43.5" customHeight="1" x14ac:dyDescent="0.25">
      <c r="A20" s="19">
        <v>3</v>
      </c>
      <c r="B20" s="23" t="s">
        <v>24</v>
      </c>
      <c r="C20" s="24" t="s">
        <v>25</v>
      </c>
      <c r="D20" s="25">
        <f>(E19+E17)*0.1</f>
        <v>6352.0695923000012</v>
      </c>
      <c r="E20" s="26">
        <f>D20</f>
        <v>6352.0695923000012</v>
      </c>
    </row>
    <row r="21" spans="1:5" ht="42" customHeight="1" x14ac:dyDescent="0.25">
      <c r="A21" s="19">
        <v>4</v>
      </c>
      <c r="B21" s="23" t="s">
        <v>26</v>
      </c>
      <c r="C21" s="21" t="s">
        <v>27</v>
      </c>
      <c r="D21" s="25"/>
      <c r="E21" s="26">
        <v>13559.32</v>
      </c>
    </row>
    <row r="22" spans="1:5" ht="51.75" customHeight="1" x14ac:dyDescent="0.25">
      <c r="A22" s="19">
        <v>5</v>
      </c>
      <c r="B22" s="23" t="s">
        <v>28</v>
      </c>
      <c r="C22" s="24"/>
      <c r="D22" s="25"/>
      <c r="E22" s="26">
        <v>28101.87</v>
      </c>
    </row>
    <row r="23" spans="1:5" ht="21" customHeight="1" x14ac:dyDescent="0.25">
      <c r="A23" s="27"/>
      <c r="B23" s="28" t="s">
        <v>29</v>
      </c>
      <c r="C23" s="24"/>
      <c r="D23" s="24"/>
      <c r="E23" s="26">
        <f>E22+E21+E20+E19+E17</f>
        <v>111533.95551530001</v>
      </c>
    </row>
    <row r="24" spans="1:5" ht="21" customHeight="1" x14ac:dyDescent="0.25">
      <c r="A24" s="27"/>
      <c r="B24" s="28" t="s">
        <v>30</v>
      </c>
      <c r="C24" s="24"/>
      <c r="D24" s="24"/>
      <c r="E24" s="26">
        <f>ROUND(E23*20%,2)</f>
        <v>22306.79</v>
      </c>
    </row>
    <row r="25" spans="1:5" ht="21" customHeight="1" x14ac:dyDescent="0.25">
      <c r="A25" s="27"/>
      <c r="B25" s="28" t="s">
        <v>31</v>
      </c>
      <c r="C25" s="24"/>
      <c r="D25" s="24"/>
      <c r="E25" s="26">
        <f>ROUND(E23+E24,2)</f>
        <v>133840.75</v>
      </c>
    </row>
    <row r="26" spans="1:5" x14ac:dyDescent="0.25">
      <c r="A26" s="29"/>
      <c r="B26" s="30"/>
      <c r="C26" s="31"/>
      <c r="D26" s="31"/>
      <c r="E26" s="32"/>
    </row>
    <row r="27" spans="1:5" x14ac:dyDescent="0.25">
      <c r="A27" s="1" t="s">
        <v>32</v>
      </c>
    </row>
    <row r="28" spans="1:5" x14ac:dyDescent="0.25">
      <c r="A28" s="1" t="s">
        <v>33</v>
      </c>
    </row>
    <row r="29" spans="1:5" x14ac:dyDescent="0.25">
      <c r="A29" s="1" t="s">
        <v>34</v>
      </c>
    </row>
    <row r="30" spans="1:5" x14ac:dyDescent="0.25">
      <c r="A30" s="4" t="s">
        <v>35</v>
      </c>
    </row>
    <row r="31" spans="1:5" x14ac:dyDescent="0.25">
      <c r="A31" s="1" t="s">
        <v>36</v>
      </c>
    </row>
  </sheetData>
  <mergeCells count="11">
    <mergeCell ref="A13:E13"/>
    <mergeCell ref="B1:E1"/>
    <mergeCell ref="A3:B3"/>
    <mergeCell ref="D3:E3"/>
    <mergeCell ref="A10:E10"/>
    <mergeCell ref="A12:E12"/>
    <mergeCell ref="A15:A16"/>
    <mergeCell ref="B15:B16"/>
    <mergeCell ref="C15:C16"/>
    <mergeCell ref="D15:D16"/>
    <mergeCell ref="E15:E16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 ТП 399 - Чолахян МС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Fel'chushkina Kseniya Vladimirovna</cp:lastModifiedBy>
  <cp:lastPrinted>2019-02-20T12:38:28Z</cp:lastPrinted>
  <dcterms:created xsi:type="dcterms:W3CDTF">2019-02-20T12:14:56Z</dcterms:created>
  <dcterms:modified xsi:type="dcterms:W3CDTF">2019-02-20T12:47:07Z</dcterms:modified>
</cp:coreProperties>
</file>