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ТП 69 ВЛ и КЛ Умроян" sheetId="1" r:id="rId1"/>
  </sheets>
  <calcPr calcId="145621"/>
</workbook>
</file>

<file path=xl/calcChain.xml><?xml version="1.0" encoding="utf-8"?>
<calcChain xmlns="http://schemas.openxmlformats.org/spreadsheetml/2006/main">
  <c r="I32" i="1" l="1"/>
  <c r="I25" i="1"/>
  <c r="I18" i="1"/>
  <c r="I17" i="1"/>
  <c r="I37" i="1" s="1"/>
  <c r="H8" i="1"/>
  <c r="I38" i="1" l="1"/>
  <c r="I40" i="1" s="1"/>
  <c r="I41" i="1" l="1"/>
  <c r="I42" i="1" s="1"/>
</calcChain>
</file>

<file path=xl/sharedStrings.xml><?xml version="1.0" encoding="utf-8"?>
<sst xmlns="http://schemas.openxmlformats.org/spreadsheetml/2006/main" count="88" uniqueCount="69">
  <si>
    <t xml:space="preserve">   Приложение  № _____ к договору № _______ от "____"_________________ 2018г. </t>
  </si>
  <si>
    <t xml:space="preserve">Заказчик:        </t>
  </si>
  <si>
    <t>Подрядчик:</t>
  </si>
  <si>
    <t xml:space="preserve">Первый заместитель </t>
  </si>
  <si>
    <t>Директор</t>
  </si>
  <si>
    <t>генерального директора ЗАО "СПГЭС"</t>
  </si>
  <si>
    <t xml:space="preserve">ООО «ГорЭнергоСервис»                                                                                                                                                                           </t>
  </si>
  <si>
    <t>_____________Е.Н.Стрелин</t>
  </si>
  <si>
    <t>_____________А.Н.Куликов</t>
  </si>
  <si>
    <t>"___"  ____________  2018г.</t>
  </si>
  <si>
    <t>Смета №</t>
  </si>
  <si>
    <t>на рабочую документацию</t>
  </si>
  <si>
    <t>Реконструкция ВЛ-0,4 кВ по ул. Чапаева и Зарубина и ул. Чапаева и Кутякова с переводом нагрузки с ТП-63 на строящуюся ТП по ул. Гоголя, д.63. КЛ-0,4 кВ от РУ-0,4 кВ ТП-63 до ШРС у ТП-63 с подключением под общие клеммы с существующим кабелем. 2КЛ-0,4 кВ от новой ТП по ул. Гоголя, д.63 до существующей стальной опоры №1-00/4 ВЛИ-0,4 кВ ТП-69</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</si>
  <si>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</si>
  <si>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</si>
  <si>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</si>
  <si>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</si>
  <si>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</si>
  <si>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</si>
  <si>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 ВЛИ-0,4 кВ 
</t>
    </r>
    <r>
      <rPr>
        <sz val="10"/>
        <rFont val="Arial"/>
        <family val="2"/>
        <charset val="204"/>
      </rPr>
      <t xml:space="preserve">Общая стоимость                     строительства 614879,05                                             руб.,                                                                     в ценах 2001г.-94915,11 руб. </t>
    </r>
  </si>
  <si>
    <t>СБЦ 2003г.                                               Раздел3.Табл.12 БЦП=7593,21; Раздел3.Табл.11п.1 стр.31  К1=2,4; Табл.11п.4 стр.31  К2=1,2;   К4=0,805; К5(удорож.)=3,83</t>
  </si>
  <si>
    <t>7593,21х2,4х1,2х 0,805х3,83</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</si>
  <si>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</si>
  <si>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</si>
  <si>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Х=150 (м) 
Количество = 1</t>
  </si>
  <si>
    <t>(A + B * Xзад) * Количество * Кст * Ктек * K2 * (1 + дроб.ч. K1)
(7763 руб + 42 руб * 150) * 1 * 0.6 * 3.83 * 1.4 * (1 + 0.1) * 0.905</t>
  </si>
  <si>
    <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</si>
  <si>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</si>
  <si>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</si>
  <si>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</si>
  <si>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</si>
  <si>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</si>
  <si>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</si>
  <si>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</si>
  <si>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+ 8.0% + 5.0% + 10.0%) = 90.5%</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</si>
  <si>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</si>
  <si>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</si>
  <si>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 xml:space="preserve">(A + B * Xзад) * Количество * Кст * Ктек * K2 * (1 + дроб.ч. K1)
(11960руб*1*0,4*3,83*1,4*(1+0,1)*0,555 </t>
  </si>
  <si>
    <t>Кст = 0.4</t>
  </si>
  <si>
    <t>(24.5% + 2.0% + 10.0% + 2.0% + 9.0% + 3.0% + 5.0%) = 55.5%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</si>
  <si>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</si>
  <si>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</si>
  <si>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Х=2 (2 сеть) 
Количество = 2</t>
  </si>
  <si>
    <t>(A + B * Xзад) * Количество * Кст * Ктек
(0 руб + 800 руб * 2) * 1 * 0.50 * 3.83</t>
  </si>
  <si>
    <t>Стадия: Рабочий проект</t>
  </si>
  <si>
    <t>Кст = 0.50</t>
  </si>
  <si>
    <t>(100%) = 100%</t>
  </si>
  <si>
    <t>4</t>
  </si>
  <si>
    <t>Итого по смете:</t>
  </si>
  <si>
    <t>5</t>
  </si>
  <si>
    <t>Сбор исходных данных</t>
  </si>
  <si>
    <t>10% от п.4</t>
  </si>
  <si>
    <t>6</t>
  </si>
  <si>
    <t>Согласование  с организациями города</t>
  </si>
  <si>
    <t>Проектные</t>
  </si>
  <si>
    <t>7</t>
  </si>
  <si>
    <t>Итого без НДС</t>
  </si>
  <si>
    <t>Сумма от п.4 - 6</t>
  </si>
  <si>
    <t>8</t>
  </si>
  <si>
    <t>НДС</t>
  </si>
  <si>
    <t>18% от п.7</t>
  </si>
  <si>
    <t>9</t>
  </si>
  <si>
    <t>Всего по смете:</t>
  </si>
  <si>
    <t>Сумма от п.7-8</t>
  </si>
  <si>
    <t>Составил:</t>
  </si>
  <si>
    <t>Инженер-сметчик ООО "ГЭС"</t>
  </si>
  <si>
    <t>Лоскуткина С.Д. _____________________</t>
  </si>
  <si>
    <t>Проверил:</t>
  </si>
  <si>
    <t>Сахаров А.П.____________________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</si>
</sst>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0"/>
      <name val="Arial Cyr"/>
      <charset val="204"/>
    </font>
  </fonts>
  <fills count="2">
    <fill>
      <patternFill patternType="none"/>
    </fill>
    <fill>
      <patternFill patternType="gray125"/>
    </fill>
  </fills>
  <borders count="4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diagonal/>
    </border>
    <border>
      <left/>
      <right/>
      <top style="thin">
        <color indexed="22"/>
      </top>
      <bottom/>
      <diagonal/>
    </border>
    <border>
      <left/>
      <right style="thin">
        <color indexed="64"/>
      </right>
      <top style="thin">
        <color indexed="22"/>
      </top>
      <bottom/>
      <diagonal/>
    </border>
    <border>
      <left style="thin">
        <color indexed="64"/>
      </left>
      <right/>
      <top/>
      <bottom/>
      <diagonal/>
    </border>
    <border>
      <left/>
      <right style="thin">
        <color indexed="64"/>
      </right>
      <top/>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97">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1" applyFont="1"/>
    <xf numFmtId="0" fontId="3" fillId="0" borderId="0" xfId="1" applyFont="1"/>
    <xf numFmtId="0" fontId="3" fillId="0" borderId="0" xfId="1" applyFont="1" applyAlignment="1">
      <alignment horizontal="left" vertical="center"/>
    </xf>
    <xf numFmtId="0" fontId="2" fillId="0" borderId="0" xfId="1" applyFont="1" applyAlignment="1">
      <alignment horizontal="left" vertical="center"/>
    </xf>
    <xf numFmtId="0" fontId="4"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5" fillId="0" borderId="0" xfId="1" applyNumberFormat="1" applyFont="1" applyAlignment="1">
      <alignment horizontal="left"/>
    </xf>
    <xf numFmtId="0" fontId="5" fillId="0" borderId="0" xfId="1" applyNumberFormat="1" applyFont="1" applyAlignment="1"/>
    <xf numFmtId="0" fontId="6" fillId="0" borderId="0" xfId="1" applyNumberFormat="1" applyFont="1" applyBorder="1" applyAlignment="1">
      <alignment horizontal="right" vertical="top"/>
    </xf>
    <xf numFmtId="0" fontId="7" fillId="0" borderId="0" xfId="2" applyFont="1" applyAlignment="1">
      <alignment horizontal="center" vertical="top" wrapText="1"/>
    </xf>
    <xf numFmtId="0" fontId="7" fillId="0" borderId="0" xfId="2" applyFont="1" applyAlignment="1"/>
    <xf numFmtId="0" fontId="7" fillId="0" borderId="0" xfId="2" applyFont="1" applyAlignment="1">
      <alignment horizontal="center" vertical="center" wrapText="1"/>
    </xf>
    <xf numFmtId="0" fontId="8" fillId="0" borderId="1" xfId="1" applyNumberFormat="1" applyFont="1" applyBorder="1" applyAlignment="1">
      <alignment horizontal="center" vertical="top" wrapText="1"/>
    </xf>
    <xf numFmtId="0" fontId="8" fillId="0" borderId="2" xfId="1" applyNumberFormat="1" applyFont="1" applyBorder="1" applyAlignment="1">
      <alignment horizontal="center" vertical="top" wrapText="1"/>
    </xf>
    <xf numFmtId="0" fontId="8" fillId="0" borderId="3" xfId="1" applyNumberFormat="1" applyFont="1" applyBorder="1" applyAlignment="1">
      <alignment horizontal="center" vertical="top" wrapText="1"/>
    </xf>
    <xf numFmtId="0" fontId="8" fillId="0" borderId="4" xfId="1" applyNumberFormat="1" applyFont="1" applyBorder="1" applyAlignment="1">
      <alignment horizontal="center" vertical="top" wrapText="1"/>
    </xf>
    <xf numFmtId="0" fontId="5" fillId="0" borderId="1"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1" xfId="1" applyNumberFormat="1" applyFont="1" applyBorder="1" applyAlignment="1">
      <alignment horizontal="center" wrapText="1"/>
    </xf>
    <xf numFmtId="0" fontId="1" fillId="0" borderId="5" xfId="1" applyNumberFormat="1" applyFont="1" applyBorder="1" applyAlignment="1">
      <alignment horizontal="center" wrapText="1"/>
    </xf>
    <xf numFmtId="49" fontId="9" fillId="0" borderId="9" xfId="1" applyNumberFormat="1" applyFont="1" applyBorder="1" applyAlignment="1">
      <alignment horizontal="center" vertical="top" wrapText="1"/>
    </xf>
    <xf numFmtId="0" fontId="9" fillId="0" borderId="9" xfId="1" applyNumberFormat="1" applyFont="1" applyBorder="1" applyAlignment="1">
      <alignment horizontal="center" vertical="top" wrapText="1"/>
    </xf>
    <xf numFmtId="0" fontId="1" fillId="0" borderId="9" xfId="1" applyNumberFormat="1" applyFont="1" applyBorder="1" applyAlignment="1">
      <alignment horizontal="center" vertical="center" wrapText="1"/>
    </xf>
    <xf numFmtId="0" fontId="1" fillId="0" borderId="10" xfId="0" applyFont="1" applyBorder="1" applyAlignment="1">
      <alignment horizontal="center" vertical="center" wrapText="1"/>
    </xf>
    <xf numFmtId="2" fontId="1" fillId="0" borderId="9" xfId="0" applyNumberFormat="1" applyFont="1" applyBorder="1" applyAlignment="1">
      <alignment horizontal="right" vertical="top"/>
    </xf>
    <xf numFmtId="49" fontId="9" fillId="0" borderId="11" xfId="1" applyNumberFormat="1" applyFont="1" applyBorder="1" applyAlignment="1">
      <alignment horizontal="right" vertical="top" wrapText="1"/>
    </xf>
    <xf numFmtId="0" fontId="9" fillId="0" borderId="12" xfId="1" applyNumberFormat="1" applyFont="1" applyBorder="1" applyAlignment="1">
      <alignment horizontal="left" vertical="top" wrapText="1"/>
    </xf>
    <xf numFmtId="0" fontId="9" fillId="0" borderId="13" xfId="1" applyNumberFormat="1" applyFont="1" applyBorder="1" applyAlignment="1">
      <alignment horizontal="left" vertical="top" wrapText="1"/>
    </xf>
    <xf numFmtId="0" fontId="1" fillId="0" borderId="12" xfId="1" applyNumberFormat="1" applyBorder="1" applyAlignment="1">
      <alignment horizontal="left" vertical="top" wrapText="1"/>
    </xf>
    <xf numFmtId="0" fontId="1" fillId="0" borderId="14" xfId="1" applyNumberFormat="1" applyBorder="1" applyAlignment="1">
      <alignment horizontal="left" vertical="top" wrapText="1"/>
    </xf>
    <xf numFmtId="0" fontId="1" fillId="0" borderId="13" xfId="1" applyNumberFormat="1" applyBorder="1" applyAlignment="1">
      <alignment horizontal="left" vertical="top" wrapText="1"/>
    </xf>
    <xf numFmtId="0" fontId="1" fillId="0" borderId="11" xfId="1" applyNumberFormat="1" applyFont="1" applyBorder="1" applyAlignment="1">
      <alignment horizontal="left" vertical="top" wrapText="1"/>
    </xf>
    <xf numFmtId="4" fontId="1" fillId="0" borderId="9" xfId="1" applyNumberFormat="1" applyFont="1" applyBorder="1" applyAlignment="1">
      <alignment horizontal="right" vertical="top" wrapText="1"/>
    </xf>
    <xf numFmtId="49" fontId="9" fillId="0" borderId="15" xfId="1" applyNumberFormat="1" applyFont="1" applyBorder="1" applyAlignment="1">
      <alignment horizontal="right" vertical="top" wrapText="1"/>
    </xf>
    <xf numFmtId="0" fontId="9" fillId="0" borderId="16" xfId="1" applyNumberFormat="1" applyFont="1" applyBorder="1" applyAlignment="1">
      <alignment horizontal="left" vertical="top" wrapText="1"/>
    </xf>
    <xf numFmtId="0" fontId="9" fillId="0" borderId="17" xfId="1" applyNumberFormat="1" applyFont="1" applyBorder="1" applyAlignment="1">
      <alignment horizontal="left" vertical="top" wrapText="1"/>
    </xf>
    <xf numFmtId="0" fontId="9" fillId="0" borderId="18" xfId="1" applyNumberFormat="1" applyFont="1" applyBorder="1" applyAlignment="1">
      <alignment horizontal="left" vertical="top" wrapText="1"/>
    </xf>
    <xf numFmtId="0" fontId="9" fillId="0" borderId="15" xfId="1" applyNumberFormat="1" applyFont="1" applyBorder="1" applyAlignment="1">
      <alignment horizontal="left" vertical="top" wrapText="1"/>
    </xf>
    <xf numFmtId="0" fontId="9" fillId="0" borderId="19" xfId="1" applyNumberFormat="1" applyFont="1" applyBorder="1" applyAlignment="1">
      <alignment horizontal="right" vertical="top" wrapText="1"/>
    </xf>
    <xf numFmtId="49" fontId="9" fillId="0" borderId="19" xfId="1" applyNumberFormat="1" applyFont="1" applyBorder="1" applyAlignment="1">
      <alignment horizontal="righ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19" xfId="1" applyNumberFormat="1" applyFont="1" applyBorder="1" applyAlignment="1">
      <alignment horizontal="right" vertical="top" wrapText="1"/>
    </xf>
    <xf numFmtId="49" fontId="9" fillId="0" borderId="23" xfId="1" applyNumberFormat="1" applyFont="1" applyBorder="1" applyAlignment="1">
      <alignment horizontal="righ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3" xfId="1" applyNumberFormat="1" applyFont="1" applyBorder="1" applyAlignment="1">
      <alignment horizontal="left" vertical="top" wrapText="1"/>
    </xf>
    <xf numFmtId="0" fontId="1" fillId="0" borderId="23" xfId="1" applyNumberFormat="1" applyFont="1" applyBorder="1" applyAlignment="1">
      <alignment horizontal="right" vertical="top" wrapText="1"/>
    </xf>
    <xf numFmtId="49" fontId="9" fillId="0" borderId="27" xfId="1" applyNumberFormat="1" applyFont="1" applyBorder="1" applyAlignment="1">
      <alignment horizontal="right" vertical="top" wrapText="1"/>
    </xf>
    <xf numFmtId="0" fontId="9" fillId="0" borderId="28" xfId="1" applyNumberFormat="1" applyFont="1" applyBorder="1" applyAlignment="1">
      <alignment horizontal="left" vertical="top" wrapText="1"/>
    </xf>
    <xf numFmtId="0" fontId="9" fillId="0" borderId="29" xfId="1" applyNumberFormat="1" applyFont="1" applyBorder="1" applyAlignment="1">
      <alignment horizontal="left" vertical="top" wrapText="1"/>
    </xf>
    <xf numFmtId="0" fontId="1" fillId="0" borderId="28" xfId="1" applyNumberFormat="1" applyBorder="1" applyAlignment="1">
      <alignment horizontal="left" vertical="top" wrapText="1"/>
    </xf>
    <xf numFmtId="0" fontId="1" fillId="0" borderId="30" xfId="1" applyNumberFormat="1" applyBorder="1" applyAlignment="1">
      <alignment horizontal="left" vertical="top" wrapText="1"/>
    </xf>
    <xf numFmtId="0" fontId="1" fillId="0" borderId="29" xfId="1" applyNumberFormat="1" applyBorder="1" applyAlignment="1">
      <alignment horizontal="left" vertical="top" wrapText="1"/>
    </xf>
    <xf numFmtId="4" fontId="1" fillId="0" borderId="11" xfId="1" applyNumberFormat="1" applyFont="1" applyBorder="1" applyAlignment="1">
      <alignment horizontal="right" vertical="top" wrapText="1"/>
    </xf>
    <xf numFmtId="0" fontId="1" fillId="0" borderId="31" xfId="1" applyNumberFormat="1" applyFont="1" applyBorder="1" applyAlignment="1">
      <alignment horizontal="center" vertical="top" wrapText="1"/>
    </xf>
    <xf numFmtId="0" fontId="1" fillId="0" borderId="32" xfId="1" applyNumberFormat="1" applyFont="1" applyBorder="1" applyAlignment="1">
      <alignment horizontal="center" vertical="top" wrapText="1"/>
    </xf>
    <xf numFmtId="0" fontId="1" fillId="0" borderId="33" xfId="1" applyNumberFormat="1" applyFont="1" applyBorder="1" applyAlignment="1">
      <alignment horizontal="center" vertical="top" wrapText="1"/>
    </xf>
    <xf numFmtId="0" fontId="1" fillId="0" borderId="27" xfId="1" applyNumberFormat="1" applyFont="1" applyBorder="1" applyAlignment="1">
      <alignment horizontal="left" vertical="top" wrapText="1"/>
    </xf>
    <xf numFmtId="0" fontId="1" fillId="0" borderId="27" xfId="1" applyNumberFormat="1" applyFont="1" applyBorder="1" applyAlignment="1">
      <alignment horizontal="right" vertical="top" wrapText="1"/>
    </xf>
    <xf numFmtId="0" fontId="1" fillId="0" borderId="16"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 fillId="0" borderId="34" xfId="1" applyNumberFormat="1" applyFont="1" applyBorder="1" applyAlignment="1">
      <alignment horizontal="center" vertical="top" wrapText="1"/>
    </xf>
    <xf numFmtId="0" fontId="1" fillId="0" borderId="35" xfId="1" applyNumberFormat="1" applyFont="1" applyBorder="1" applyAlignment="1">
      <alignment horizontal="center" vertical="top" wrapText="1"/>
    </xf>
    <xf numFmtId="0" fontId="1" fillId="0" borderId="28"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4" fontId="1" fillId="0" borderId="27" xfId="1" applyNumberFormat="1" applyFont="1" applyBorder="1" applyAlignment="1">
      <alignment horizontal="right" vertical="top" wrapText="1"/>
    </xf>
    <xf numFmtId="0" fontId="9" fillId="0" borderId="15" xfId="1" applyNumberFormat="1" applyFont="1" applyBorder="1" applyAlignment="1">
      <alignment horizontal="right" vertical="top" wrapText="1"/>
    </xf>
    <xf numFmtId="0" fontId="1" fillId="0" borderId="36" xfId="1" applyNumberFormat="1" applyFont="1" applyBorder="1" applyAlignment="1">
      <alignment horizontal="left" vertical="top" wrapText="1"/>
    </xf>
    <xf numFmtId="0" fontId="1" fillId="0" borderId="37" xfId="1" applyNumberFormat="1" applyFont="1" applyBorder="1" applyAlignment="1">
      <alignment horizontal="left" vertical="top" wrapText="1"/>
    </xf>
    <xf numFmtId="0" fontId="1" fillId="0" borderId="38" xfId="1" applyNumberFormat="1" applyFont="1" applyBorder="1" applyAlignment="1">
      <alignment horizontal="left" vertical="top" wrapText="1"/>
    </xf>
    <xf numFmtId="0" fontId="9" fillId="0" borderId="10" xfId="1" applyNumberFormat="1" applyFont="1" applyBorder="1" applyAlignment="1">
      <alignment horizontal="left" vertical="top" wrapText="1"/>
    </xf>
    <xf numFmtId="0" fontId="9" fillId="0" borderId="39" xfId="1" applyNumberFormat="1" applyFont="1" applyBorder="1" applyAlignment="1">
      <alignment horizontal="left" vertical="top" wrapText="1"/>
    </xf>
    <xf numFmtId="0" fontId="9" fillId="0" borderId="40" xfId="1" applyNumberFormat="1" applyFont="1" applyBorder="1" applyAlignment="1">
      <alignment horizontal="left" vertical="top" wrapText="1"/>
    </xf>
    <xf numFmtId="0" fontId="9" fillId="0" borderId="23" xfId="1" applyNumberFormat="1" applyFont="1" applyBorder="1" applyAlignment="1">
      <alignment horizontal="left" vertical="top" wrapText="1"/>
    </xf>
    <xf numFmtId="4" fontId="9" fillId="0" borderId="23" xfId="1" applyNumberFormat="1" applyFont="1" applyBorder="1" applyAlignment="1">
      <alignment horizontal="right" vertical="top" wrapText="1"/>
    </xf>
    <xf numFmtId="49" fontId="9" fillId="0" borderId="9" xfId="1" applyNumberFormat="1" applyFont="1" applyBorder="1" applyAlignment="1">
      <alignment horizontal="right" vertical="top" wrapText="1"/>
    </xf>
    <xf numFmtId="0" fontId="1" fillId="0" borderId="10" xfId="1" applyNumberFormat="1" applyFont="1" applyBorder="1" applyAlignment="1">
      <alignment horizontal="left" vertical="top" wrapText="1"/>
    </xf>
    <xf numFmtId="0" fontId="1" fillId="0" borderId="39" xfId="1" applyNumberFormat="1" applyFont="1" applyBorder="1" applyAlignment="1">
      <alignment horizontal="left" vertical="top" wrapText="1"/>
    </xf>
    <xf numFmtId="0" fontId="1" fillId="0" borderId="40" xfId="1" applyNumberFormat="1" applyFont="1" applyBorder="1" applyAlignment="1">
      <alignment horizontal="left" vertical="top" wrapText="1"/>
    </xf>
    <xf numFmtId="0" fontId="1" fillId="0" borderId="9" xfId="1" applyNumberFormat="1" applyFont="1" applyBorder="1" applyAlignment="1">
      <alignment horizontal="left" vertical="top" wrapText="1"/>
    </xf>
    <xf numFmtId="0" fontId="9" fillId="0" borderId="9" xfId="1" applyNumberFormat="1" applyFont="1" applyBorder="1" applyAlignment="1">
      <alignment horizontal="left" vertical="top" wrapText="1"/>
    </xf>
    <xf numFmtId="4" fontId="9" fillId="0" borderId="9" xfId="1" applyNumberFormat="1" applyFont="1" applyBorder="1" applyAlignment="1">
      <alignment horizontal="right" vertical="top" wrapText="1"/>
    </xf>
    <xf numFmtId="0" fontId="2" fillId="0" borderId="0" xfId="0" applyFont="1"/>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abSelected="1" zoomScaleNormal="100" workbookViewId="0">
      <selection activeCell="I32" sqref="I32"/>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s="4" customFormat="1" ht="15.75" x14ac:dyDescent="0.25">
      <c r="A3" s="4" t="s">
        <v>1</v>
      </c>
      <c r="H3" s="4" t="s">
        <v>2</v>
      </c>
    </row>
    <row r="4" spans="1:256" s="4" customFormat="1" ht="15.75" x14ac:dyDescent="0.25">
      <c r="A4" s="4" t="s">
        <v>3</v>
      </c>
      <c r="H4" s="4" t="s">
        <v>4</v>
      </c>
    </row>
    <row r="5" spans="1:256" s="4" customFormat="1" ht="15.75" x14ac:dyDescent="0.25">
      <c r="A5" s="4" t="s">
        <v>5</v>
      </c>
      <c r="H5" s="4" t="s">
        <v>6</v>
      </c>
    </row>
    <row r="6" spans="1:256" s="4" customFormat="1" ht="15.75" x14ac:dyDescent="0.25"/>
    <row r="7" spans="1:256" s="4" customFormat="1" ht="15.75" x14ac:dyDescent="0.25">
      <c r="A7" s="5" t="s">
        <v>7</v>
      </c>
      <c r="H7" s="5" t="s">
        <v>8</v>
      </c>
    </row>
    <row r="8" spans="1:256" s="4" customFormat="1" ht="15.75" x14ac:dyDescent="0.25">
      <c r="A8" s="5" t="s">
        <v>9</v>
      </c>
      <c r="H8" s="6" t="str">
        <f>A8</f>
        <v>"___"  ____________  2018г.</v>
      </c>
      <c r="I8" s="7"/>
    </row>
    <row r="9" spans="1:256" s="4" customFormat="1" ht="11.25" customHeight="1" x14ac:dyDescent="0.25">
      <c r="A9" s="5"/>
      <c r="D9" s="6"/>
      <c r="E9" s="7"/>
    </row>
    <row r="10" spans="1:256" ht="15.75" x14ac:dyDescent="0.2">
      <c r="A10" s="8" t="s">
        <v>10</v>
      </c>
      <c r="B10" s="8"/>
      <c r="C10" s="8"/>
      <c r="D10" s="8"/>
      <c r="E10" s="8"/>
      <c r="F10" s="8"/>
      <c r="G10" s="8"/>
      <c r="H10" s="8"/>
      <c r="I10" s="8"/>
    </row>
    <row r="11" spans="1:256" ht="15.75" customHeight="1" x14ac:dyDescent="0.2">
      <c r="A11" s="9" t="s">
        <v>11</v>
      </c>
      <c r="B11" s="10"/>
      <c r="C11" s="10"/>
      <c r="D11" s="10"/>
      <c r="E11" s="10"/>
      <c r="F11" s="10"/>
      <c r="G11" s="10"/>
      <c r="H11" s="10"/>
      <c r="I11" s="10"/>
    </row>
    <row r="12" spans="1:256" x14ac:dyDescent="0.2">
      <c r="A12" s="11"/>
      <c r="B12" s="12"/>
      <c r="C12" s="13"/>
      <c r="D12" s="13"/>
      <c r="E12" s="13"/>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c r="IT12" s="12"/>
      <c r="IU12" s="12"/>
      <c r="IV12" s="12"/>
    </row>
    <row r="13" spans="1:256" ht="67.5" customHeight="1" x14ac:dyDescent="0.25">
      <c r="A13" s="14" t="s">
        <v>12</v>
      </c>
      <c r="B13" s="14"/>
      <c r="C13" s="14"/>
      <c r="D13" s="14"/>
      <c r="E13" s="14"/>
      <c r="F13" s="14"/>
      <c r="G13" s="14"/>
      <c r="H13" s="14"/>
      <c r="I13" s="14"/>
      <c r="J13" s="15"/>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HM13" s="12"/>
      <c r="HN13" s="12"/>
      <c r="HO13" s="12"/>
      <c r="HP13" s="12"/>
      <c r="HQ13" s="12"/>
      <c r="HR13" s="12"/>
      <c r="HS13" s="12"/>
      <c r="HT13" s="12"/>
      <c r="HU13" s="12"/>
      <c r="HV13" s="12"/>
      <c r="HW13" s="12"/>
      <c r="HX13" s="12"/>
      <c r="HY13" s="12"/>
      <c r="HZ13" s="12"/>
      <c r="IA13" s="12"/>
      <c r="IB13" s="12"/>
      <c r="IC13" s="12"/>
      <c r="ID13" s="12"/>
      <c r="IE13" s="12"/>
      <c r="IF13" s="12"/>
      <c r="IG13" s="12"/>
      <c r="IH13" s="12"/>
      <c r="II13" s="12"/>
      <c r="IJ13" s="12"/>
      <c r="IK13" s="12"/>
      <c r="IL13" s="12"/>
      <c r="IM13" s="12"/>
      <c r="IN13" s="12"/>
      <c r="IO13" s="12"/>
      <c r="IP13" s="12"/>
      <c r="IQ13" s="12"/>
      <c r="IR13" s="12"/>
      <c r="IS13" s="12"/>
      <c r="IT13" s="12"/>
      <c r="IU13" s="12"/>
      <c r="IV13" s="12"/>
    </row>
    <row r="14" spans="1:256" ht="9.75" customHeight="1" x14ac:dyDescent="0.25">
      <c r="A14" s="16"/>
      <c r="B14" s="16"/>
      <c r="C14" s="16"/>
      <c r="D14" s="16"/>
      <c r="E14" s="16"/>
      <c r="F14" s="16"/>
      <c r="G14" s="16"/>
      <c r="H14" s="16"/>
      <c r="I14" s="16"/>
      <c r="J14" s="15"/>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c r="IV14" s="12"/>
    </row>
    <row r="15" spans="1:256" ht="97.5" customHeight="1" x14ac:dyDescent="0.2">
      <c r="A15" s="17" t="s">
        <v>13</v>
      </c>
      <c r="B15" s="18" t="s">
        <v>14</v>
      </c>
      <c r="C15" s="19"/>
      <c r="D15" s="18" t="s">
        <v>15</v>
      </c>
      <c r="E15" s="20"/>
      <c r="F15" s="20"/>
      <c r="G15" s="19"/>
      <c r="H15" s="21" t="s">
        <v>16</v>
      </c>
      <c r="I15" s="17" t="s">
        <v>17</v>
      </c>
    </row>
    <row r="16" spans="1:256" ht="12.75" customHeight="1" x14ac:dyDescent="0.2">
      <c r="A16" s="22" t="s">
        <v>18</v>
      </c>
      <c r="B16" s="23">
        <v>2</v>
      </c>
      <c r="C16" s="24"/>
      <c r="D16" s="23">
        <v>3</v>
      </c>
      <c r="E16" s="25"/>
      <c r="F16" s="25"/>
      <c r="G16" s="24"/>
      <c r="H16" s="26">
        <v>4</v>
      </c>
      <c r="I16" s="27">
        <v>5</v>
      </c>
    </row>
    <row r="17" spans="1:9" ht="94.5" customHeight="1" x14ac:dyDescent="0.2">
      <c r="A17" s="28" t="s">
        <v>18</v>
      </c>
      <c r="B17" s="29" t="s">
        <v>19</v>
      </c>
      <c r="C17" s="29"/>
      <c r="D17" s="30" t="s">
        <v>20</v>
      </c>
      <c r="E17" s="30"/>
      <c r="F17" s="30"/>
      <c r="G17" s="30"/>
      <c r="H17" s="31" t="s">
        <v>21</v>
      </c>
      <c r="I17" s="32">
        <f>7593.21*2.4*1.2*0.805*3.83</f>
        <v>67423.695585119989</v>
      </c>
    </row>
    <row r="18" spans="1:9" ht="126.75" customHeight="1" x14ac:dyDescent="0.2">
      <c r="A18" s="33" t="s">
        <v>22</v>
      </c>
      <c r="B18" s="34" t="s">
        <v>23</v>
      </c>
      <c r="C18" s="35"/>
      <c r="D18" s="36" t="s">
        <v>24</v>
      </c>
      <c r="E18" s="37"/>
      <c r="F18" s="37"/>
      <c r="G18" s="38"/>
      <c r="H18" s="39" t="s">
        <v>25</v>
      </c>
      <c r="I18" s="40">
        <f>(7763+42*150)*1*0.6*3.83*1.4*(1+0.1)*0.905</f>
        <v>45039.887923800001</v>
      </c>
    </row>
    <row r="19" spans="1:9" ht="15.75" customHeight="1" x14ac:dyDescent="0.2">
      <c r="A19" s="41" t="s">
        <v>26</v>
      </c>
      <c r="B19" s="42" t="s">
        <v>27</v>
      </c>
      <c r="C19" s="43"/>
      <c r="D19" s="42"/>
      <c r="E19" s="44"/>
      <c r="F19" s="44"/>
      <c r="G19" s="43"/>
      <c r="H19" s="45"/>
      <c r="I19" s="46"/>
    </row>
    <row r="20" spans="1:9" ht="25.5" customHeight="1" x14ac:dyDescent="0.2">
      <c r="A20" s="47" t="s">
        <v>26</v>
      </c>
      <c r="B20" s="48" t="s">
        <v>28</v>
      </c>
      <c r="C20" s="49"/>
      <c r="D20" s="48" t="s">
        <v>29</v>
      </c>
      <c r="E20" s="50"/>
      <c r="F20" s="50"/>
      <c r="G20" s="49"/>
      <c r="H20" s="51"/>
      <c r="I20" s="52"/>
    </row>
    <row r="21" spans="1:9" ht="38.25" customHeight="1" x14ac:dyDescent="0.2">
      <c r="A21" s="47" t="s">
        <v>26</v>
      </c>
      <c r="B21" s="48"/>
      <c r="C21" s="49"/>
      <c r="D21" s="48" t="s">
        <v>30</v>
      </c>
      <c r="E21" s="50"/>
      <c r="F21" s="50"/>
      <c r="G21" s="49"/>
      <c r="H21" s="51"/>
      <c r="I21" s="52"/>
    </row>
    <row r="22" spans="1:9" ht="25.5" customHeight="1" x14ac:dyDescent="0.2">
      <c r="A22" s="47" t="s">
        <v>26</v>
      </c>
      <c r="B22" s="48"/>
      <c r="C22" s="49"/>
      <c r="D22" s="48" t="s">
        <v>31</v>
      </c>
      <c r="E22" s="50"/>
      <c r="F22" s="50"/>
      <c r="G22" s="49"/>
      <c r="H22" s="51"/>
      <c r="I22" s="52"/>
    </row>
    <row r="23" spans="1:9" ht="25.5" customHeight="1" x14ac:dyDescent="0.2">
      <c r="A23" s="47" t="s">
        <v>26</v>
      </c>
      <c r="B23" s="48"/>
      <c r="C23" s="49"/>
      <c r="D23" s="48" t="s">
        <v>32</v>
      </c>
      <c r="E23" s="50"/>
      <c r="F23" s="50"/>
      <c r="G23" s="49"/>
      <c r="H23" s="51"/>
      <c r="I23" s="52"/>
    </row>
    <row r="24" spans="1:9" ht="77.25" customHeight="1" x14ac:dyDescent="0.2">
      <c r="A24" s="53" t="s">
        <v>26</v>
      </c>
      <c r="B24" s="54" t="s">
        <v>33</v>
      </c>
      <c r="C24" s="55"/>
      <c r="D24" s="54"/>
      <c r="E24" s="56"/>
      <c r="F24" s="56"/>
      <c r="G24" s="55"/>
      <c r="H24" s="57" t="s">
        <v>34</v>
      </c>
      <c r="I24" s="58"/>
    </row>
    <row r="25" spans="1:9" ht="103.5" customHeight="1" x14ac:dyDescent="0.2">
      <c r="A25" s="59"/>
      <c r="B25" s="60" t="s">
        <v>35</v>
      </c>
      <c r="C25" s="61"/>
      <c r="D25" s="62" t="s">
        <v>36</v>
      </c>
      <c r="E25" s="63"/>
      <c r="F25" s="63"/>
      <c r="G25" s="64"/>
      <c r="H25" s="39" t="s">
        <v>37</v>
      </c>
      <c r="I25" s="65">
        <f>(11960+0*13)*0.4*1.4*1.1*0.555*3.83</f>
        <v>15660.428784000002</v>
      </c>
    </row>
    <row r="26" spans="1:9" ht="18" customHeight="1" x14ac:dyDescent="0.2">
      <c r="A26" s="59"/>
      <c r="B26" s="42" t="s">
        <v>27</v>
      </c>
      <c r="C26" s="43"/>
      <c r="D26" s="66"/>
      <c r="E26" s="67"/>
      <c r="F26" s="67"/>
      <c r="G26" s="68"/>
      <c r="H26" s="69"/>
      <c r="I26" s="70"/>
    </row>
    <row r="27" spans="1:9" ht="28.5" customHeight="1" x14ac:dyDescent="0.2">
      <c r="A27" s="59"/>
      <c r="B27" s="71" t="s">
        <v>28</v>
      </c>
      <c r="C27" s="72"/>
      <c r="D27" s="71" t="s">
        <v>38</v>
      </c>
      <c r="E27" s="73"/>
      <c r="F27" s="73"/>
      <c r="G27" s="72"/>
      <c r="H27" s="69"/>
      <c r="I27" s="70"/>
    </row>
    <row r="28" spans="1:9" ht="39.75" customHeight="1" x14ac:dyDescent="0.2">
      <c r="A28" s="59"/>
      <c r="B28" s="74"/>
      <c r="C28" s="75"/>
      <c r="D28" s="71" t="s">
        <v>30</v>
      </c>
      <c r="E28" s="73"/>
      <c r="F28" s="73"/>
      <c r="G28" s="72"/>
      <c r="H28" s="69"/>
      <c r="I28" s="70"/>
    </row>
    <row r="29" spans="1:9" ht="27.75" customHeight="1" x14ac:dyDescent="0.2">
      <c r="A29" s="59"/>
      <c r="B29" s="74"/>
      <c r="C29" s="75"/>
      <c r="D29" s="71" t="s">
        <v>31</v>
      </c>
      <c r="E29" s="73"/>
      <c r="F29" s="73"/>
      <c r="G29" s="72"/>
      <c r="H29" s="69"/>
      <c r="I29" s="70"/>
    </row>
    <row r="30" spans="1:9" ht="25.5" customHeight="1" x14ac:dyDescent="0.2">
      <c r="A30" s="59"/>
      <c r="B30" s="74"/>
      <c r="C30" s="75"/>
      <c r="D30" s="48" t="s">
        <v>32</v>
      </c>
      <c r="E30" s="50"/>
      <c r="F30" s="50"/>
      <c r="G30" s="49"/>
      <c r="H30" s="69"/>
      <c r="I30" s="70"/>
    </row>
    <row r="31" spans="1:9" ht="54.75" customHeight="1" x14ac:dyDescent="0.2">
      <c r="A31" s="59"/>
      <c r="B31" s="54" t="s">
        <v>33</v>
      </c>
      <c r="C31" s="55"/>
      <c r="D31" s="54"/>
      <c r="E31" s="56"/>
      <c r="F31" s="56"/>
      <c r="G31" s="55"/>
      <c r="H31" s="57" t="s">
        <v>39</v>
      </c>
      <c r="I31" s="70"/>
    </row>
    <row r="32" spans="1:9" ht="106.5" customHeight="1" x14ac:dyDescent="0.2">
      <c r="A32" s="59" t="s">
        <v>40</v>
      </c>
      <c r="B32" s="60" t="s">
        <v>41</v>
      </c>
      <c r="C32" s="61"/>
      <c r="D32" s="76" t="s">
        <v>42</v>
      </c>
      <c r="E32" s="77"/>
      <c r="F32" s="77"/>
      <c r="G32" s="78"/>
      <c r="H32" s="69" t="s">
        <v>43</v>
      </c>
      <c r="I32" s="79">
        <f>(0+800*2)*1*0.5*3.83</f>
        <v>3064</v>
      </c>
    </row>
    <row r="33" spans="1:256" ht="15.75" customHeight="1" x14ac:dyDescent="0.2">
      <c r="A33" s="41" t="s">
        <v>26</v>
      </c>
      <c r="B33" s="42" t="s">
        <v>27</v>
      </c>
      <c r="C33" s="43"/>
      <c r="D33" s="42"/>
      <c r="E33" s="44"/>
      <c r="F33" s="44"/>
      <c r="G33" s="43"/>
      <c r="H33" s="45"/>
      <c r="I33" s="80"/>
    </row>
    <row r="34" spans="1:256" ht="12.75" customHeight="1" x14ac:dyDescent="0.2">
      <c r="A34" s="47" t="s">
        <v>26</v>
      </c>
      <c r="B34" s="71" t="s">
        <v>44</v>
      </c>
      <c r="C34" s="72"/>
      <c r="D34" s="71" t="s">
        <v>45</v>
      </c>
      <c r="E34" s="73"/>
      <c r="F34" s="73"/>
      <c r="G34" s="72"/>
      <c r="H34" s="51"/>
      <c r="I34" s="52"/>
    </row>
    <row r="35" spans="1:256" ht="38.25" customHeight="1" x14ac:dyDescent="0.2">
      <c r="A35" s="47" t="s">
        <v>26</v>
      </c>
      <c r="B35" s="71"/>
      <c r="C35" s="72"/>
      <c r="D35" s="71" t="s">
        <v>30</v>
      </c>
      <c r="E35" s="73"/>
      <c r="F35" s="73"/>
      <c r="G35" s="72"/>
      <c r="H35" s="51"/>
      <c r="I35" s="52"/>
    </row>
    <row r="36" spans="1:256" ht="22.5" customHeight="1" x14ac:dyDescent="0.2">
      <c r="A36" s="53" t="s">
        <v>26</v>
      </c>
      <c r="B36" s="81" t="s">
        <v>33</v>
      </c>
      <c r="C36" s="82"/>
      <c r="D36" s="81"/>
      <c r="E36" s="83"/>
      <c r="F36" s="83"/>
      <c r="G36" s="82"/>
      <c r="H36" s="57" t="s">
        <v>46</v>
      </c>
      <c r="I36" s="58"/>
    </row>
    <row r="37" spans="1:256" ht="12.75" customHeight="1" x14ac:dyDescent="0.2">
      <c r="A37" s="53" t="s">
        <v>47</v>
      </c>
      <c r="B37" s="84" t="s">
        <v>48</v>
      </c>
      <c r="C37" s="85"/>
      <c r="D37" s="84"/>
      <c r="E37" s="86"/>
      <c r="F37" s="86"/>
      <c r="G37" s="85"/>
      <c r="H37" s="87"/>
      <c r="I37" s="88">
        <f>I17+I18+I25+I32</f>
        <v>131188.01229291997</v>
      </c>
    </row>
    <row r="38" spans="1:256" ht="12.75" customHeight="1" x14ac:dyDescent="0.2">
      <c r="A38" s="89" t="s">
        <v>49</v>
      </c>
      <c r="B38" s="90" t="s">
        <v>50</v>
      </c>
      <c r="C38" s="91"/>
      <c r="D38" s="90"/>
      <c r="E38" s="92"/>
      <c r="F38" s="92"/>
      <c r="G38" s="91"/>
      <c r="H38" s="93" t="s">
        <v>51</v>
      </c>
      <c r="I38" s="40">
        <f>I37*0.1</f>
        <v>13118.801229291998</v>
      </c>
    </row>
    <row r="39" spans="1:256" ht="25.5" customHeight="1" x14ac:dyDescent="0.2">
      <c r="A39" s="89" t="s">
        <v>52</v>
      </c>
      <c r="B39" s="90" t="s">
        <v>53</v>
      </c>
      <c r="C39" s="91"/>
      <c r="D39" s="90"/>
      <c r="E39" s="92"/>
      <c r="F39" s="92"/>
      <c r="G39" s="91"/>
      <c r="H39" s="93" t="s">
        <v>54</v>
      </c>
      <c r="I39" s="40">
        <v>8474.58</v>
      </c>
    </row>
    <row r="40" spans="1:256" ht="12.75" customHeight="1" x14ac:dyDescent="0.2">
      <c r="A40" s="89" t="s">
        <v>55</v>
      </c>
      <c r="B40" s="90" t="s">
        <v>56</v>
      </c>
      <c r="C40" s="91"/>
      <c r="D40" s="90"/>
      <c r="E40" s="92"/>
      <c r="F40" s="92"/>
      <c r="G40" s="91"/>
      <c r="H40" s="93" t="s">
        <v>57</v>
      </c>
      <c r="I40" s="40">
        <f>I37+I38+I39</f>
        <v>152781.39352221196</v>
      </c>
    </row>
    <row r="41" spans="1:256" ht="12.75" customHeight="1" x14ac:dyDescent="0.2">
      <c r="A41" s="89" t="s">
        <v>58</v>
      </c>
      <c r="B41" s="90" t="s">
        <v>59</v>
      </c>
      <c r="C41" s="91"/>
      <c r="D41" s="90"/>
      <c r="E41" s="92"/>
      <c r="F41" s="92"/>
      <c r="G41" s="91"/>
      <c r="H41" s="93" t="s">
        <v>60</v>
      </c>
      <c r="I41" s="40">
        <f>ROUND(I40*18%,2)</f>
        <v>27500.65</v>
      </c>
    </row>
    <row r="42" spans="1:256" ht="12.75" customHeight="1" x14ac:dyDescent="0.2">
      <c r="A42" s="89" t="s">
        <v>61</v>
      </c>
      <c r="B42" s="84" t="s">
        <v>62</v>
      </c>
      <c r="C42" s="85"/>
      <c r="D42" s="84"/>
      <c r="E42" s="86"/>
      <c r="F42" s="86"/>
      <c r="G42" s="85"/>
      <c r="H42" s="94" t="s">
        <v>63</v>
      </c>
      <c r="I42" s="95">
        <f>I40+I41</f>
        <v>180282.04352221196</v>
      </c>
    </row>
    <row r="44" spans="1:256" ht="12.75" customHeight="1" x14ac:dyDescent="0.25">
      <c r="A44" s="4" t="s">
        <v>64</v>
      </c>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row>
    <row r="45" spans="1:256" ht="13.5" customHeight="1" x14ac:dyDescent="0.25">
      <c r="A45" s="96" t="s">
        <v>65</v>
      </c>
      <c r="B45" s="96"/>
      <c r="C45" s="96"/>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row>
    <row r="46" spans="1:256" ht="18" customHeight="1" x14ac:dyDescent="0.25">
      <c r="A46" s="96" t="s">
        <v>66</v>
      </c>
      <c r="B46" s="96"/>
      <c r="C46" s="96"/>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row>
    <row r="47" spans="1:256" ht="18.75" customHeight="1" x14ac:dyDescent="0.25">
      <c r="A47" s="5" t="s">
        <v>67</v>
      </c>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row>
    <row r="48" spans="1:256" ht="17.25" customHeight="1" x14ac:dyDescent="0.25">
      <c r="A48" s="4" t="s">
        <v>68</v>
      </c>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row>
  </sheetData>
  <mergeCells count="60">
    <mergeCell ref="B40:C40"/>
    <mergeCell ref="D40:G40"/>
    <mergeCell ref="B41:C41"/>
    <mergeCell ref="D41:G41"/>
    <mergeCell ref="B42:C42"/>
    <mergeCell ref="D42:G42"/>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10:I10"/>
    <mergeCell ref="A11:I11"/>
    <mergeCell ref="A13:I13"/>
    <mergeCell ref="B15:C15"/>
    <mergeCell ref="D15:G15"/>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69 ВЛ и КЛ Умроян</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2018-08-30T10:48:45Z</dcterms:created>
  <dcterms:modified xsi:type="dcterms:W3CDTF">2018-08-30T10:49:02Z</dcterms:modified>
</cp:coreProperties>
</file>