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ТП 489 ШРС и КЛ Гусейнов В.М.о" sheetId="1" r:id="rId1"/>
  </sheets>
  <calcPr calcId="145621"/>
</workbook>
</file>

<file path=xl/calcChain.xml><?xml version="1.0" encoding="utf-8"?>
<calcChain xmlns="http://schemas.openxmlformats.org/spreadsheetml/2006/main">
  <c r="I34" i="1" l="1"/>
  <c r="I20" i="1"/>
  <c r="I19" i="1"/>
  <c r="I39" i="1" s="1"/>
  <c r="I40" i="1" l="1"/>
  <c r="I43" i="1" s="1"/>
  <c r="I44" i="1" l="1"/>
  <c r="I45" i="1" s="1"/>
</calcChain>
</file>

<file path=xl/sharedStrings.xml><?xml version="1.0" encoding="utf-8"?>
<sst xmlns="http://schemas.openxmlformats.org/spreadsheetml/2006/main" count="89" uniqueCount="74">
  <si>
    <t xml:space="preserve">   Приложение  № _____ к договору № _______ от "____"_________________ 2018г.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</si>
  <si>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</si>
  <si>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</si>
  <si>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</si>
  <si>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</si>
  <si>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</si>
  <si>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</si>
  <si>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</si>
  <si>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</si>
  <si>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</si>
  <si>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</si>
  <si>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август 2018 г.</t>
  </si>
  <si>
    <t>Смета №</t>
  </si>
  <si>
    <t>на рабочую документацию</t>
  </si>
  <si>
    <t>Установка у ТП-489 ШРС-1-58 УЗ с переводом на него КЛ-0,4 кВ направлений на "Общежитие", "Автостоянка" и "Кафе Карина" из РУ-0,4 кВ ТП-489. Прокладка КЛ-0,4 кВ от РУ-0,4 кВ до вновь устанавливаемого ШРС. Прокладка КЛ-0,4 кВ от РУ-0,4 кВ ТП-489 до ВРУ объекта заявителя, Московское шоссе, 30.</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</si>
  <si>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</si>
  <si>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</si>
  <si>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</si>
  <si>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</si>
  <si>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</si>
  <si>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</si>
  <si>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ШРС-1-58 - (1 шт.)  Общая стоимость  37194,90 руб., В ценах 2001г.- 5741,55</t>
  </si>
  <si>
    <t>СБЦ 2003г.                                               Раздел3.Табл.11 БЦП=459,33; Раздел1. стр.10 п.1.8.4 К1=0,7; Раздел 3.Табл.А12 п.2 К2= 0,85;   Раздел 2. п.2.11 К4(удорож.)=3,83</t>
  </si>
  <si>
    <t>459,33х0,7х0,85х3,83</t>
  </si>
  <si>
    <t>2</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</si>
  <si>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</si>
  <si>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</si>
  <si>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 xml:space="preserve">(A + B * Xзад) * Количество * Кст * Ктек * K2 * (1 + дроб.ч. K1)
(11960руб*1*0,4*3,83*1,4*(1+0,1)*0,555 </t>
  </si>
  <si>
    <t>Коэффициенты</t>
  </si>
  <si>
    <t>Стадия: Рабочая документация</t>
  </si>
  <si>
    <t>Кст = 0.4</t>
  </si>
  <si>
    <t>Ктек = 3.83
Письмо Минстроя России от 04.04.2018 №13606-ХМ/09</t>
  </si>
  <si>
    <t>K1 = 1.1
Глава 2.8, п.2.8.1.1</t>
  </si>
  <si>
    <t>K2 = 1.4
Глава 2.8, п.2.8.1.1</t>
  </si>
  <si>
    <t>Разделы документации</t>
  </si>
  <si>
    <t>(24.5% + 2.0% + 10.0% + 2.0% + 9.0% + 3.0% + 5.0%) = 55.5%</t>
  </si>
  <si>
    <t>3</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</si>
  <si>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</si>
  <si>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Х=180 (м) 
Количество = 1</t>
  </si>
  <si>
    <t>(A + B * Xзад) * Количество * Кст * Ктек * K2 * (1 + дроб.ч. K1)
(7763 руб + 42 руб * 180) * 1 * 0.6 * 3.83 * 1.4 * (1 + 0.1) * 0.905</t>
  </si>
  <si>
    <t>Кст = 0.6</t>
  </si>
  <si>
    <t>(24.5% + 23.5% + 2.5% + 17.0% + 8.0% + 5.0% + 10.0%) = 90.5%</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</si>
  <si>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</si>
  <si>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</si>
  <si>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</si>
  <si>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</si>
  <si>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
  </si>
  <si>
    <t>Стадия: Рабочий проект</t>
  </si>
  <si>
    <t>Кст = 0.50</t>
  </si>
  <si>
    <t>(100%) = 100%</t>
  </si>
  <si>
    <t>5</t>
  </si>
  <si>
    <t>Итого по смете:</t>
  </si>
  <si>
    <t>6</t>
  </si>
  <si>
    <t>Сбор исходных данных</t>
  </si>
  <si>
    <t>10% от п.5</t>
  </si>
  <si>
    <t>7</t>
  </si>
  <si>
    <t>Инженерно-геодезические изыскания</t>
  </si>
  <si>
    <t>Проектные</t>
  </si>
  <si>
    <t>8</t>
  </si>
  <si>
    <t>Согласование  с организациями города</t>
  </si>
  <si>
    <t>9</t>
  </si>
  <si>
    <t>Итого без НДС</t>
  </si>
  <si>
    <t>Сумма от п.5 - 8</t>
  </si>
  <si>
    <t>10</t>
  </si>
  <si>
    <t>НДС</t>
  </si>
  <si>
    <t>18% от п.9</t>
  </si>
  <si>
    <t>11</t>
  </si>
  <si>
    <t>Всего по смете:</t>
  </si>
  <si>
    <t>Сумма от п.9-10</t>
  </si>
  <si>
    <t>Составил:</t>
  </si>
  <si>
    <t>Инженер-сметчик ООО "ГЭС"</t>
  </si>
  <si>
    <t>Лоскуткина С.Д. _____________________</t>
  </si>
  <si>
    <t>Проверил:</t>
  </si>
  <si>
    <t>Сахаров А.П.____________________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</si>
</sst>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4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style="thin">
        <color indexed="64"/>
      </right>
      <top style="thin">
        <color indexed="64"/>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right/>
      <top style="thin">
        <color indexed="22"/>
      </top>
      <bottom style="thin">
        <color indexed="22"/>
      </bottom>
      <diagonal/>
    </border>
    <border>
      <left style="thin">
        <color indexed="64"/>
      </left>
      <right/>
      <top/>
      <bottom/>
      <diagonal/>
    </border>
    <border>
      <left/>
      <right style="thin">
        <color indexed="64"/>
      </right>
      <top/>
      <bottom/>
      <diagonal/>
    </border>
    <border>
      <left style="thin">
        <color indexed="64"/>
      </left>
      <right/>
      <top/>
      <bottom style="thin">
        <color indexed="22"/>
      </bottom>
      <diagonal/>
    </border>
    <border>
      <left/>
      <right/>
      <top/>
      <bottom style="thin">
        <color indexed="22"/>
      </bottom>
      <diagonal/>
    </border>
    <border>
      <left/>
      <right style="thin">
        <color indexed="64"/>
      </right>
      <top/>
      <bottom style="thin">
        <color indexed="22"/>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07">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1" xfId="1" applyNumberFormat="1" applyFont="1" applyBorder="1" applyAlignment="1">
      <alignment horizontal="center" wrapText="1"/>
    </xf>
    <xf numFmtId="0" fontId="1" fillId="0" borderId="5" xfId="1" applyNumberFormat="1" applyFont="1" applyBorder="1" applyAlignment="1">
      <alignment horizontal="center" wrapText="1"/>
    </xf>
    <xf numFmtId="49" fontId="15" fillId="0" borderId="9" xfId="1" applyNumberFormat="1" applyFont="1" applyBorder="1" applyAlignment="1">
      <alignment horizontal="center" vertical="top" wrapText="1"/>
    </xf>
    <xf numFmtId="0" fontId="15" fillId="0" borderId="9" xfId="1" applyNumberFormat="1" applyFont="1" applyBorder="1" applyAlignment="1">
      <alignment horizontal="center" vertical="top" wrapText="1"/>
    </xf>
    <xf numFmtId="0" fontId="1" fillId="0" borderId="9" xfId="1" applyNumberFormat="1" applyFont="1" applyBorder="1" applyAlignment="1">
      <alignment horizontal="center" vertical="center" wrapText="1"/>
    </xf>
    <xf numFmtId="0" fontId="1" fillId="0" borderId="10" xfId="0" applyFont="1" applyBorder="1" applyAlignment="1">
      <alignment horizontal="center" vertical="center" wrapText="1"/>
    </xf>
    <xf numFmtId="2" fontId="1" fillId="0" borderId="11" xfId="0" applyNumberFormat="1" applyFont="1" applyBorder="1" applyAlignment="1">
      <alignment horizontal="right" vertical="top"/>
    </xf>
    <xf numFmtId="49" fontId="15" fillId="0" borderId="12" xfId="1" applyNumberFormat="1" applyFont="1" applyBorder="1" applyAlignment="1">
      <alignment horizontal="right" vertical="top" wrapText="1"/>
    </xf>
    <xf numFmtId="0" fontId="15" fillId="0" borderId="13" xfId="1" applyNumberFormat="1" applyFont="1" applyBorder="1" applyAlignment="1">
      <alignment horizontal="left" vertical="top" wrapText="1"/>
    </xf>
    <xf numFmtId="0" fontId="15" fillId="0" borderId="14" xfId="1" applyNumberFormat="1" applyFont="1" applyBorder="1" applyAlignment="1">
      <alignment horizontal="left" vertical="top" wrapText="1"/>
    </xf>
    <xf numFmtId="0" fontId="1" fillId="0" borderId="13" xfId="1" applyNumberFormat="1" applyBorder="1" applyAlignment="1">
      <alignment horizontal="left" vertical="top" wrapText="1"/>
    </xf>
    <xf numFmtId="0" fontId="1" fillId="0" borderId="15"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6" xfId="1" applyNumberFormat="1" applyFont="1" applyBorder="1" applyAlignment="1">
      <alignment horizontal="left" vertical="top" wrapText="1"/>
    </xf>
    <xf numFmtId="4" fontId="1" fillId="0" borderId="16" xfId="1" applyNumberFormat="1" applyFont="1" applyBorder="1" applyAlignment="1">
      <alignment horizontal="right" vertical="top" wrapText="1"/>
    </xf>
    <xf numFmtId="0" fontId="15" fillId="0" borderId="17" xfId="1" applyNumberFormat="1" applyFont="1" applyBorder="1" applyAlignment="1">
      <alignment horizontal="left" vertical="top" wrapText="1"/>
    </xf>
    <xf numFmtId="0" fontId="15" fillId="0" borderId="18" xfId="1" applyNumberFormat="1" applyFont="1" applyBorder="1" applyAlignment="1">
      <alignment horizontal="left" vertical="top" wrapText="1"/>
    </xf>
    <xf numFmtId="0" fontId="1" fillId="0" borderId="19" xfId="1" applyNumberFormat="1" applyFont="1" applyBorder="1" applyAlignment="1">
      <alignment horizontal="center" vertical="top" wrapText="1"/>
    </xf>
    <xf numFmtId="0" fontId="1" fillId="0" borderId="20" xfId="1" applyNumberFormat="1" applyFont="1" applyBorder="1" applyAlignment="1">
      <alignment horizontal="center" vertical="top" wrapText="1"/>
    </xf>
    <xf numFmtId="0" fontId="1" fillId="0" borderId="21" xfId="1" applyNumberFormat="1" applyFont="1" applyBorder="1" applyAlignment="1">
      <alignment horizontal="center" vertical="top" wrapText="1"/>
    </xf>
    <xf numFmtId="0" fontId="1" fillId="0" borderId="12" xfId="1" applyNumberFormat="1" applyFont="1" applyBorder="1" applyAlignment="1">
      <alignment horizontal="left" vertical="top" wrapText="1"/>
    </xf>
    <xf numFmtId="0" fontId="1" fillId="0" borderId="12" xfId="1" applyNumberFormat="1" applyFont="1" applyBorder="1" applyAlignment="1">
      <alignment horizontal="right" vertical="top" wrapText="1"/>
    </xf>
    <xf numFmtId="0" fontId="1" fillId="0" borderId="17"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3" xfId="1" applyNumberFormat="1" applyFont="1" applyBorder="1" applyAlignment="1">
      <alignment horizontal="center" vertical="top" wrapText="1"/>
    </xf>
    <xf numFmtId="0" fontId="1" fillId="0" borderId="24" xfId="1" applyNumberFormat="1" applyFont="1" applyBorder="1" applyAlignment="1">
      <alignment horizontal="center"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5" fillId="0" borderId="30" xfId="1" applyNumberFormat="1" applyFont="1" applyBorder="1" applyAlignment="1">
      <alignment horizontal="left" vertical="top" wrapText="1"/>
    </xf>
    <xf numFmtId="0" fontId="15" fillId="0" borderId="31" xfId="1" applyNumberFormat="1" applyFont="1" applyBorder="1" applyAlignment="1">
      <alignment horizontal="left" vertical="top" wrapText="1"/>
    </xf>
    <xf numFmtId="0" fontId="1" fillId="0" borderId="30" xfId="1" applyNumberFormat="1" applyBorder="1" applyAlignment="1">
      <alignment horizontal="left" vertical="top" wrapText="1"/>
    </xf>
    <xf numFmtId="0" fontId="1" fillId="0" borderId="32" xfId="1" applyNumberFormat="1" applyBorder="1" applyAlignment="1">
      <alignment horizontal="left" vertical="top" wrapText="1"/>
    </xf>
    <xf numFmtId="0" fontId="1" fillId="0" borderId="31" xfId="1" applyNumberFormat="1" applyBorder="1" applyAlignment="1">
      <alignment horizontal="left" vertical="top" wrapText="1"/>
    </xf>
    <xf numFmtId="0" fontId="15" fillId="0" borderId="22" xfId="1" applyNumberFormat="1" applyFont="1" applyBorder="1" applyAlignment="1">
      <alignment horizontal="left" vertical="top" wrapText="1"/>
    </xf>
    <xf numFmtId="0" fontId="15" fillId="0" borderId="33" xfId="1" applyNumberFormat="1" applyFont="1" applyBorder="1" applyAlignment="1">
      <alignment horizontal="left" vertical="top" wrapText="1"/>
    </xf>
    <xf numFmtId="0" fontId="15" fillId="0" borderId="33" xfId="1" applyNumberFormat="1" applyFont="1" applyBorder="1" applyAlignment="1">
      <alignment horizontal="right" vertical="top" wrapText="1"/>
    </xf>
    <xf numFmtId="0" fontId="1" fillId="0" borderId="34" xfId="1" applyNumberFormat="1" applyFont="1" applyBorder="1" applyAlignment="1">
      <alignment horizontal="left" vertical="top" wrapText="1"/>
    </xf>
    <xf numFmtId="0" fontId="1" fillId="0" borderId="34" xfId="1" applyNumberFormat="1" applyFont="1" applyBorder="1" applyAlignment="1">
      <alignment horizontal="right" vertical="top" wrapText="1"/>
    </xf>
    <xf numFmtId="0" fontId="1" fillId="0" borderId="11" xfId="1" applyNumberFormat="1" applyFont="1" applyBorder="1" applyAlignment="1">
      <alignment horizontal="right" vertical="top" wrapText="1"/>
    </xf>
    <xf numFmtId="0" fontId="1" fillId="0" borderId="13"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4" fontId="1" fillId="0" borderId="12" xfId="1" applyNumberFormat="1" applyFont="1" applyBorder="1" applyAlignment="1">
      <alignment horizontal="right" vertical="top" wrapText="1"/>
    </xf>
    <xf numFmtId="49" fontId="15" fillId="0" borderId="33" xfId="1" applyNumberFormat="1" applyFont="1" applyBorder="1" applyAlignment="1">
      <alignment horizontal="right" vertical="top" wrapText="1"/>
    </xf>
    <xf numFmtId="49" fontId="15" fillId="0" borderId="34" xfId="1" applyNumberFormat="1" applyFont="1" applyBorder="1" applyAlignment="1">
      <alignment horizontal="right" vertical="top" wrapText="1"/>
    </xf>
    <xf numFmtId="49" fontId="15" fillId="0" borderId="11" xfId="1" applyNumberFormat="1" applyFont="1" applyBorder="1" applyAlignment="1">
      <alignment horizontal="right" vertical="top" wrapText="1"/>
    </xf>
    <xf numFmtId="0" fontId="1" fillId="0" borderId="35" xfId="1" applyNumberFormat="1" applyFont="1" applyBorder="1" applyAlignment="1">
      <alignment horizontal="left" vertical="top" wrapText="1"/>
    </xf>
    <xf numFmtId="0" fontId="1" fillId="0" borderId="36" xfId="1" applyNumberFormat="1" applyFont="1" applyBorder="1" applyAlignment="1">
      <alignment horizontal="left" vertical="top" wrapText="1"/>
    </xf>
    <xf numFmtId="0" fontId="1" fillId="0" borderId="37" xfId="1" applyNumberFormat="1" applyFont="1" applyBorder="1" applyAlignment="1">
      <alignment horizontal="left" vertical="top" wrapText="1"/>
    </xf>
    <xf numFmtId="0" fontId="15" fillId="0" borderId="38" xfId="1" applyNumberFormat="1" applyFont="1" applyBorder="1" applyAlignment="1">
      <alignment horizontal="left" vertical="top" wrapText="1"/>
    </xf>
    <xf numFmtId="0" fontId="15" fillId="0" borderId="39" xfId="1" applyNumberFormat="1" applyFont="1" applyBorder="1" applyAlignment="1">
      <alignment horizontal="left" vertical="top" wrapText="1"/>
    </xf>
    <xf numFmtId="0" fontId="15" fillId="0" borderId="40"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4" fontId="15" fillId="0" borderId="11" xfId="1" applyNumberFormat="1" applyFont="1" applyBorder="1" applyAlignment="1">
      <alignment horizontal="right" vertical="top" wrapText="1"/>
    </xf>
    <xf numFmtId="49" fontId="15" fillId="0" borderId="9" xfId="1" applyNumberFormat="1" applyFont="1" applyBorder="1" applyAlignment="1">
      <alignment horizontal="right" vertical="top" wrapText="1"/>
    </xf>
    <xf numFmtId="0" fontId="1" fillId="0" borderId="38" xfId="1" applyNumberFormat="1" applyFont="1" applyBorder="1" applyAlignment="1">
      <alignment horizontal="left" vertical="top" wrapText="1"/>
    </xf>
    <xf numFmtId="0" fontId="1" fillId="0" borderId="39" xfId="1" applyNumberFormat="1" applyFont="1" applyBorder="1" applyAlignment="1">
      <alignment horizontal="left" vertical="top" wrapText="1"/>
    </xf>
    <xf numFmtId="0" fontId="1" fillId="0" borderId="40"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4" fontId="1" fillId="0" borderId="9" xfId="1" applyNumberFormat="1" applyFont="1" applyBorder="1" applyAlignment="1">
      <alignment horizontal="right" vertical="top" wrapText="1"/>
    </xf>
    <xf numFmtId="0" fontId="15" fillId="0" borderId="9" xfId="1" applyNumberFormat="1" applyFont="1" applyBorder="1" applyAlignment="1">
      <alignment horizontal="left" vertical="top" wrapText="1"/>
    </xf>
    <xf numFmtId="4" fontId="15" fillId="0" borderId="9"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tabSelected="1" zoomScaleNormal="100" workbookViewId="0">
      <selection activeCell="M13" sqref="M13:N13"/>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11</v>
      </c>
      <c r="H10" s="11"/>
      <c r="I10" s="18"/>
    </row>
    <row r="11" spans="1:256" s="7" customFormat="1" ht="11.25" customHeight="1" x14ac:dyDescent="0.25">
      <c r="A11" s="19"/>
      <c r="D11" s="20"/>
      <c r="E11" s="18"/>
    </row>
    <row r="12" spans="1:256" ht="15.75" x14ac:dyDescent="0.2">
      <c r="A12" s="21" t="s">
        <v>12</v>
      </c>
      <c r="B12" s="21"/>
      <c r="C12" s="21"/>
      <c r="D12" s="21"/>
      <c r="E12" s="21"/>
      <c r="F12" s="21"/>
      <c r="G12" s="21"/>
      <c r="H12" s="21"/>
      <c r="I12" s="21"/>
    </row>
    <row r="13" spans="1:256" ht="15.75" customHeight="1" x14ac:dyDescent="0.2">
      <c r="A13" s="22" t="s">
        <v>13</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66" customHeight="1" x14ac:dyDescent="0.25">
      <c r="A15" s="27" t="s">
        <v>14</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9" ht="97.5" customHeight="1" x14ac:dyDescent="0.2">
      <c r="A17" s="30" t="s">
        <v>15</v>
      </c>
      <c r="B17" s="31" t="s">
        <v>16</v>
      </c>
      <c r="C17" s="32"/>
      <c r="D17" s="31" t="s">
        <v>17</v>
      </c>
      <c r="E17" s="33"/>
      <c r="F17" s="33"/>
      <c r="G17" s="32"/>
      <c r="H17" s="34" t="s">
        <v>18</v>
      </c>
      <c r="I17" s="30" t="s">
        <v>19</v>
      </c>
    </row>
    <row r="18" spans="1:9" ht="12.75" customHeight="1" x14ac:dyDescent="0.2">
      <c r="A18" s="35" t="s">
        <v>20</v>
      </c>
      <c r="B18" s="36">
        <v>2</v>
      </c>
      <c r="C18" s="37"/>
      <c r="D18" s="36">
        <v>3</v>
      </c>
      <c r="E18" s="38"/>
      <c r="F18" s="38"/>
      <c r="G18" s="37"/>
      <c r="H18" s="39">
        <v>4</v>
      </c>
      <c r="I18" s="40">
        <v>5</v>
      </c>
    </row>
    <row r="19" spans="1:9" ht="94.5" customHeight="1" x14ac:dyDescent="0.2">
      <c r="A19" s="41" t="s">
        <v>20</v>
      </c>
      <c r="B19" s="42" t="s">
        <v>21</v>
      </c>
      <c r="C19" s="42"/>
      <c r="D19" s="43" t="s">
        <v>22</v>
      </c>
      <c r="E19" s="43"/>
      <c r="F19" s="43"/>
      <c r="G19" s="43"/>
      <c r="H19" s="44" t="s">
        <v>23</v>
      </c>
      <c r="I19" s="45">
        <f>459.33*0.7*0.85*3.83</f>
        <v>1046.7441704999999</v>
      </c>
    </row>
    <row r="20" spans="1:9" ht="103.5" customHeight="1" x14ac:dyDescent="0.2">
      <c r="A20" s="46" t="s">
        <v>24</v>
      </c>
      <c r="B20" s="47" t="s">
        <v>25</v>
      </c>
      <c r="C20" s="48"/>
      <c r="D20" s="49" t="s">
        <v>26</v>
      </c>
      <c r="E20" s="50"/>
      <c r="F20" s="50"/>
      <c r="G20" s="51"/>
      <c r="H20" s="52" t="s">
        <v>27</v>
      </c>
      <c r="I20" s="53">
        <f>(11960+0*13)*0.4*1.4*1.1*0.555*3.83</f>
        <v>15660.428784000002</v>
      </c>
    </row>
    <row r="21" spans="1:9" ht="18" customHeight="1" x14ac:dyDescent="0.2">
      <c r="A21" s="46"/>
      <c r="B21" s="54" t="s">
        <v>28</v>
      </c>
      <c r="C21" s="55"/>
      <c r="D21" s="56"/>
      <c r="E21" s="57"/>
      <c r="F21" s="57"/>
      <c r="G21" s="58"/>
      <c r="H21" s="59"/>
      <c r="I21" s="60"/>
    </row>
    <row r="22" spans="1:9" ht="28.5" customHeight="1" x14ac:dyDescent="0.2">
      <c r="A22" s="46"/>
      <c r="B22" s="61" t="s">
        <v>29</v>
      </c>
      <c r="C22" s="62"/>
      <c r="D22" s="61" t="s">
        <v>30</v>
      </c>
      <c r="E22" s="63"/>
      <c r="F22" s="63"/>
      <c r="G22" s="62"/>
      <c r="H22" s="59"/>
      <c r="I22" s="60"/>
    </row>
    <row r="23" spans="1:9" ht="39.75" customHeight="1" x14ac:dyDescent="0.2">
      <c r="A23" s="46"/>
      <c r="B23" s="64"/>
      <c r="C23" s="65"/>
      <c r="D23" s="61" t="s">
        <v>31</v>
      </c>
      <c r="E23" s="63"/>
      <c r="F23" s="63"/>
      <c r="G23" s="62"/>
      <c r="H23" s="59"/>
      <c r="I23" s="60"/>
    </row>
    <row r="24" spans="1:9" ht="27.75" customHeight="1" x14ac:dyDescent="0.2">
      <c r="A24" s="46"/>
      <c r="B24" s="64"/>
      <c r="C24" s="65"/>
      <c r="D24" s="61" t="s">
        <v>32</v>
      </c>
      <c r="E24" s="63"/>
      <c r="F24" s="63"/>
      <c r="G24" s="62"/>
      <c r="H24" s="59"/>
      <c r="I24" s="60"/>
    </row>
    <row r="25" spans="1:9" ht="25.5" customHeight="1" x14ac:dyDescent="0.2">
      <c r="A25" s="46"/>
      <c r="B25" s="64"/>
      <c r="C25" s="65"/>
      <c r="D25" s="66" t="s">
        <v>33</v>
      </c>
      <c r="E25" s="67"/>
      <c r="F25" s="67"/>
      <c r="G25" s="68"/>
      <c r="H25" s="59"/>
      <c r="I25" s="60"/>
    </row>
    <row r="26" spans="1:9" ht="54.75" customHeight="1" x14ac:dyDescent="0.2">
      <c r="A26" s="46"/>
      <c r="B26" s="69" t="s">
        <v>34</v>
      </c>
      <c r="C26" s="70"/>
      <c r="D26" s="69"/>
      <c r="E26" s="71"/>
      <c r="F26" s="71"/>
      <c r="G26" s="70"/>
      <c r="H26" s="72" t="s">
        <v>35</v>
      </c>
      <c r="I26" s="60"/>
    </row>
    <row r="27" spans="1:9" ht="115.5" customHeight="1" x14ac:dyDescent="0.2">
      <c r="A27" s="46" t="s">
        <v>36</v>
      </c>
      <c r="B27" s="73" t="s">
        <v>37</v>
      </c>
      <c r="C27" s="74"/>
      <c r="D27" s="75" t="s">
        <v>38</v>
      </c>
      <c r="E27" s="76"/>
      <c r="F27" s="76"/>
      <c r="G27" s="77"/>
      <c r="H27" s="52" t="s">
        <v>39</v>
      </c>
      <c r="I27" s="53">
        <v>49075.32</v>
      </c>
    </row>
    <row r="28" spans="1:9" ht="14.25" customHeight="1" x14ac:dyDescent="0.2">
      <c r="A28" s="46"/>
      <c r="B28" s="54" t="s">
        <v>28</v>
      </c>
      <c r="C28" s="55"/>
      <c r="D28" s="54"/>
      <c r="E28" s="78"/>
      <c r="F28" s="78"/>
      <c r="G28" s="55"/>
      <c r="H28" s="79"/>
      <c r="I28" s="80"/>
    </row>
    <row r="29" spans="1:9" ht="26.25" customHeight="1" x14ac:dyDescent="0.2">
      <c r="A29" s="46"/>
      <c r="B29" s="66" t="s">
        <v>29</v>
      </c>
      <c r="C29" s="68"/>
      <c r="D29" s="66" t="s">
        <v>40</v>
      </c>
      <c r="E29" s="67"/>
      <c r="F29" s="67"/>
      <c r="G29" s="68"/>
      <c r="H29" s="81"/>
      <c r="I29" s="82"/>
    </row>
    <row r="30" spans="1:9" ht="38.25" customHeight="1" x14ac:dyDescent="0.2">
      <c r="A30" s="46"/>
      <c r="B30" s="66"/>
      <c r="C30" s="68"/>
      <c r="D30" s="66" t="s">
        <v>31</v>
      </c>
      <c r="E30" s="67"/>
      <c r="F30" s="67"/>
      <c r="G30" s="68"/>
      <c r="H30" s="81"/>
      <c r="I30" s="82"/>
    </row>
    <row r="31" spans="1:9" ht="27.75" customHeight="1" x14ac:dyDescent="0.2">
      <c r="A31" s="46"/>
      <c r="B31" s="66"/>
      <c r="C31" s="68"/>
      <c r="D31" s="66" t="s">
        <v>32</v>
      </c>
      <c r="E31" s="67"/>
      <c r="F31" s="67"/>
      <c r="G31" s="68"/>
      <c r="H31" s="81"/>
      <c r="I31" s="82"/>
    </row>
    <row r="32" spans="1:9" ht="25.5" customHeight="1" x14ac:dyDescent="0.2">
      <c r="A32" s="46"/>
      <c r="B32" s="66"/>
      <c r="C32" s="68"/>
      <c r="D32" s="66" t="s">
        <v>33</v>
      </c>
      <c r="E32" s="67"/>
      <c r="F32" s="67"/>
      <c r="G32" s="68"/>
      <c r="H32" s="81"/>
      <c r="I32" s="82"/>
    </row>
    <row r="33" spans="1:256" ht="54.75" customHeight="1" x14ac:dyDescent="0.2">
      <c r="A33" s="46"/>
      <c r="B33" s="69" t="s">
        <v>34</v>
      </c>
      <c r="C33" s="70"/>
      <c r="D33" s="69"/>
      <c r="E33" s="71"/>
      <c r="F33" s="71"/>
      <c r="G33" s="70"/>
      <c r="H33" s="72" t="s">
        <v>41</v>
      </c>
      <c r="I33" s="83"/>
    </row>
    <row r="34" spans="1:256" ht="106.5" customHeight="1" x14ac:dyDescent="0.2">
      <c r="A34" s="46" t="s">
        <v>42</v>
      </c>
      <c r="B34" s="47" t="s">
        <v>43</v>
      </c>
      <c r="C34" s="48"/>
      <c r="D34" s="84" t="s">
        <v>44</v>
      </c>
      <c r="E34" s="85"/>
      <c r="F34" s="85"/>
      <c r="G34" s="86"/>
      <c r="H34" s="59" t="s">
        <v>45</v>
      </c>
      <c r="I34" s="87">
        <f>(0+800*1)*1*0.5*3.83</f>
        <v>1532</v>
      </c>
    </row>
    <row r="35" spans="1:256" ht="15.75" customHeight="1" x14ac:dyDescent="0.2">
      <c r="A35" s="88" t="s">
        <v>46</v>
      </c>
      <c r="B35" s="54" t="s">
        <v>28</v>
      </c>
      <c r="C35" s="55"/>
      <c r="D35" s="54"/>
      <c r="E35" s="78"/>
      <c r="F35" s="78"/>
      <c r="G35" s="55"/>
      <c r="H35" s="79"/>
      <c r="I35" s="80"/>
    </row>
    <row r="36" spans="1:256" ht="12.75" customHeight="1" x14ac:dyDescent="0.2">
      <c r="A36" s="89" t="s">
        <v>46</v>
      </c>
      <c r="B36" s="61" t="s">
        <v>47</v>
      </c>
      <c r="C36" s="62"/>
      <c r="D36" s="61" t="s">
        <v>48</v>
      </c>
      <c r="E36" s="63"/>
      <c r="F36" s="63"/>
      <c r="G36" s="62"/>
      <c r="H36" s="81"/>
      <c r="I36" s="82"/>
    </row>
    <row r="37" spans="1:256" ht="38.25" customHeight="1" x14ac:dyDescent="0.2">
      <c r="A37" s="89" t="s">
        <v>46</v>
      </c>
      <c r="B37" s="61"/>
      <c r="C37" s="62"/>
      <c r="D37" s="61" t="s">
        <v>31</v>
      </c>
      <c r="E37" s="63"/>
      <c r="F37" s="63"/>
      <c r="G37" s="62"/>
      <c r="H37" s="81"/>
      <c r="I37" s="82"/>
    </row>
    <row r="38" spans="1:256" ht="22.5" customHeight="1" x14ac:dyDescent="0.2">
      <c r="A38" s="90" t="s">
        <v>46</v>
      </c>
      <c r="B38" s="91" t="s">
        <v>34</v>
      </c>
      <c r="C38" s="92"/>
      <c r="D38" s="91"/>
      <c r="E38" s="93"/>
      <c r="F38" s="93"/>
      <c r="G38" s="92"/>
      <c r="H38" s="72" t="s">
        <v>49</v>
      </c>
      <c r="I38" s="83"/>
    </row>
    <row r="39" spans="1:256" ht="12.75" customHeight="1" x14ac:dyDescent="0.2">
      <c r="A39" s="90" t="s">
        <v>50</v>
      </c>
      <c r="B39" s="94" t="s">
        <v>51</v>
      </c>
      <c r="C39" s="95"/>
      <c r="D39" s="94"/>
      <c r="E39" s="96"/>
      <c r="F39" s="96"/>
      <c r="G39" s="95"/>
      <c r="H39" s="97"/>
      <c r="I39" s="98">
        <f>I19+I20+I34+I27</f>
        <v>67314.492954500005</v>
      </c>
    </row>
    <row r="40" spans="1:256" ht="12.75" customHeight="1" x14ac:dyDescent="0.2">
      <c r="A40" s="99" t="s">
        <v>52</v>
      </c>
      <c r="B40" s="100" t="s">
        <v>53</v>
      </c>
      <c r="C40" s="101"/>
      <c r="D40" s="100"/>
      <c r="E40" s="102"/>
      <c r="F40" s="102"/>
      <c r="G40" s="101"/>
      <c r="H40" s="103" t="s">
        <v>54</v>
      </c>
      <c r="I40" s="104">
        <f>I39*0.1</f>
        <v>6731.449295450001</v>
      </c>
    </row>
    <row r="41" spans="1:256" ht="39.75" customHeight="1" x14ac:dyDescent="0.2">
      <c r="A41" s="99" t="s">
        <v>55</v>
      </c>
      <c r="B41" s="100" t="s">
        <v>56</v>
      </c>
      <c r="C41" s="101"/>
      <c r="D41" s="100"/>
      <c r="E41" s="102"/>
      <c r="F41" s="102"/>
      <c r="G41" s="101"/>
      <c r="H41" s="103" t="s">
        <v>57</v>
      </c>
      <c r="I41" s="104">
        <v>23427.43</v>
      </c>
    </row>
    <row r="42" spans="1:256" ht="25.5" customHeight="1" x14ac:dyDescent="0.2">
      <c r="A42" s="99" t="s">
        <v>58</v>
      </c>
      <c r="B42" s="100" t="s">
        <v>59</v>
      </c>
      <c r="C42" s="101"/>
      <c r="D42" s="100"/>
      <c r="E42" s="102"/>
      <c r="F42" s="102"/>
      <c r="G42" s="101"/>
      <c r="H42" s="103" t="s">
        <v>57</v>
      </c>
      <c r="I42" s="104">
        <v>12711.87</v>
      </c>
    </row>
    <row r="43" spans="1:256" ht="12.75" customHeight="1" x14ac:dyDescent="0.2">
      <c r="A43" s="99" t="s">
        <v>60</v>
      </c>
      <c r="B43" s="100" t="s">
        <v>61</v>
      </c>
      <c r="C43" s="101"/>
      <c r="D43" s="100"/>
      <c r="E43" s="102"/>
      <c r="F43" s="102"/>
      <c r="G43" s="101"/>
      <c r="H43" s="103" t="s">
        <v>62</v>
      </c>
      <c r="I43" s="104">
        <f>I39+I40+I41+I42</f>
        <v>110185.24224995001</v>
      </c>
    </row>
    <row r="44" spans="1:256" ht="12.75" customHeight="1" x14ac:dyDescent="0.2">
      <c r="A44" s="99" t="s">
        <v>63</v>
      </c>
      <c r="B44" s="100" t="s">
        <v>64</v>
      </c>
      <c r="C44" s="101"/>
      <c r="D44" s="100"/>
      <c r="E44" s="102"/>
      <c r="F44" s="102"/>
      <c r="G44" s="101"/>
      <c r="H44" s="103" t="s">
        <v>65</v>
      </c>
      <c r="I44" s="104">
        <f>ROUND(I43*18%,2)</f>
        <v>19833.34</v>
      </c>
    </row>
    <row r="45" spans="1:256" ht="12.75" customHeight="1" x14ac:dyDescent="0.2">
      <c r="A45" s="99" t="s">
        <v>66</v>
      </c>
      <c r="B45" s="94" t="s">
        <v>67</v>
      </c>
      <c r="C45" s="95"/>
      <c r="D45" s="94"/>
      <c r="E45" s="96"/>
      <c r="F45" s="96"/>
      <c r="G45" s="95"/>
      <c r="H45" s="105" t="s">
        <v>68</v>
      </c>
      <c r="I45" s="106">
        <f>I43+I44</f>
        <v>130018.58224995001</v>
      </c>
    </row>
    <row r="47" spans="1:256" ht="12.75" customHeight="1" x14ac:dyDescent="0.25">
      <c r="A47" s="7" t="s">
        <v>69</v>
      </c>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7"/>
      <c r="IU47" s="7"/>
      <c r="IV47" s="7"/>
    </row>
    <row r="48" spans="1:256" ht="13.5" customHeight="1" x14ac:dyDescent="0.25">
      <c r="A48" s="17" t="s">
        <v>70</v>
      </c>
      <c r="B48" s="17"/>
      <c r="C48" s="1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7"/>
      <c r="IU48" s="7"/>
      <c r="IV48" s="7"/>
    </row>
    <row r="49" spans="1:256" ht="18" customHeight="1" x14ac:dyDescent="0.25">
      <c r="A49" s="17" t="s">
        <v>71</v>
      </c>
      <c r="B49" s="17"/>
      <c r="C49" s="1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c r="GS49" s="7"/>
      <c r="GT49" s="7"/>
      <c r="GU49" s="7"/>
      <c r="GV49" s="7"/>
      <c r="GW49" s="7"/>
      <c r="GX49" s="7"/>
      <c r="GY49" s="7"/>
      <c r="GZ49" s="7"/>
      <c r="HA49" s="7"/>
      <c r="HB49" s="7"/>
      <c r="HC49" s="7"/>
      <c r="HD49" s="7"/>
      <c r="HE49" s="7"/>
      <c r="HF49" s="7"/>
      <c r="HG49" s="7"/>
      <c r="HH49" s="7"/>
      <c r="HI49" s="7"/>
      <c r="HJ49" s="7"/>
      <c r="HK49" s="7"/>
      <c r="HL49" s="7"/>
      <c r="HM49" s="7"/>
      <c r="HN49" s="7"/>
      <c r="HO49" s="7"/>
      <c r="HP49" s="7"/>
      <c r="HQ49" s="7"/>
      <c r="HR49" s="7"/>
      <c r="HS49" s="7"/>
      <c r="HT49" s="7"/>
      <c r="HU49" s="7"/>
      <c r="HV49" s="7"/>
      <c r="HW49" s="7"/>
      <c r="HX49" s="7"/>
      <c r="HY49" s="7"/>
      <c r="HZ49" s="7"/>
      <c r="IA49" s="7"/>
      <c r="IB49" s="7"/>
      <c r="IC49" s="7"/>
      <c r="ID49" s="7"/>
      <c r="IE49" s="7"/>
      <c r="IF49" s="7"/>
      <c r="IG49" s="7"/>
      <c r="IH49" s="7"/>
      <c r="II49" s="7"/>
      <c r="IJ49" s="7"/>
      <c r="IK49" s="7"/>
      <c r="IL49" s="7"/>
      <c r="IM49" s="7"/>
      <c r="IN49" s="7"/>
      <c r="IO49" s="7"/>
      <c r="IP49" s="7"/>
      <c r="IQ49" s="7"/>
      <c r="IR49" s="7"/>
      <c r="IS49" s="7"/>
      <c r="IT49" s="7"/>
      <c r="IU49" s="7"/>
      <c r="IV49" s="7"/>
    </row>
    <row r="50" spans="1:256" ht="18.75" customHeight="1" x14ac:dyDescent="0.25">
      <c r="A50" s="19" t="s">
        <v>72</v>
      </c>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c r="EV50" s="7"/>
      <c r="EW50" s="7"/>
      <c r="EX50" s="7"/>
      <c r="EY50" s="7"/>
      <c r="EZ50" s="7"/>
      <c r="FA50" s="7"/>
      <c r="FB50" s="7"/>
      <c r="FC50" s="7"/>
      <c r="FD50" s="7"/>
      <c r="FE50" s="7"/>
      <c r="FF50" s="7"/>
      <c r="FG50" s="7"/>
      <c r="FH50" s="7"/>
      <c r="FI50" s="7"/>
      <c r="FJ50" s="7"/>
      <c r="FK50" s="7"/>
      <c r="FL50" s="7"/>
      <c r="FM50" s="7"/>
      <c r="FN50" s="7"/>
      <c r="FO50" s="7"/>
      <c r="FP50" s="7"/>
      <c r="FQ50" s="7"/>
      <c r="FR50" s="7"/>
      <c r="FS50" s="7"/>
      <c r="FT50" s="7"/>
      <c r="FU50" s="7"/>
      <c r="FV50" s="7"/>
      <c r="FW50" s="7"/>
      <c r="FX50" s="7"/>
      <c r="FY50" s="7"/>
      <c r="FZ50" s="7"/>
      <c r="GA50" s="7"/>
      <c r="GB50" s="7"/>
      <c r="GC50" s="7"/>
      <c r="GD50" s="7"/>
      <c r="GE50" s="7"/>
      <c r="GF50" s="7"/>
      <c r="GG50" s="7"/>
      <c r="GH50" s="7"/>
      <c r="GI50" s="7"/>
      <c r="GJ50" s="7"/>
      <c r="GK50" s="7"/>
      <c r="GL50" s="7"/>
      <c r="GM50" s="7"/>
      <c r="GN50" s="7"/>
      <c r="GO50" s="7"/>
      <c r="GP50" s="7"/>
      <c r="GQ50" s="7"/>
      <c r="GR50" s="7"/>
      <c r="GS50" s="7"/>
      <c r="GT50" s="7"/>
      <c r="GU50" s="7"/>
      <c r="GV50" s="7"/>
      <c r="GW50" s="7"/>
      <c r="GX50" s="7"/>
      <c r="GY50" s="7"/>
      <c r="GZ50" s="7"/>
      <c r="HA50" s="7"/>
      <c r="HB50" s="7"/>
      <c r="HC50" s="7"/>
      <c r="HD50" s="7"/>
      <c r="HE50" s="7"/>
      <c r="HF50" s="7"/>
      <c r="HG50" s="7"/>
      <c r="HH50" s="7"/>
      <c r="HI50" s="7"/>
      <c r="HJ50" s="7"/>
      <c r="HK50" s="7"/>
      <c r="HL50" s="7"/>
      <c r="HM50" s="7"/>
      <c r="HN50" s="7"/>
      <c r="HO50" s="7"/>
      <c r="HP50" s="7"/>
      <c r="HQ50" s="7"/>
      <c r="HR50" s="7"/>
      <c r="HS50" s="7"/>
      <c r="HT50" s="7"/>
      <c r="HU50" s="7"/>
      <c r="HV50" s="7"/>
      <c r="HW50" s="7"/>
      <c r="HX50" s="7"/>
      <c r="HY50" s="7"/>
      <c r="HZ50" s="7"/>
      <c r="IA50" s="7"/>
      <c r="IB50" s="7"/>
      <c r="IC50" s="7"/>
      <c r="ID50" s="7"/>
      <c r="IE50" s="7"/>
      <c r="IF50" s="7"/>
      <c r="IG50" s="7"/>
      <c r="IH50" s="7"/>
      <c r="II50" s="7"/>
      <c r="IJ50" s="7"/>
      <c r="IK50" s="7"/>
      <c r="IL50" s="7"/>
      <c r="IM50" s="7"/>
      <c r="IN50" s="7"/>
      <c r="IO50" s="7"/>
      <c r="IP50" s="7"/>
      <c r="IQ50" s="7"/>
      <c r="IR50" s="7"/>
      <c r="IS50" s="7"/>
      <c r="IT50" s="7"/>
      <c r="IU50" s="7"/>
      <c r="IV50" s="7"/>
    </row>
    <row r="51" spans="1:256" ht="17.25" customHeight="1" x14ac:dyDescent="0.25">
      <c r="A51" s="7" t="s">
        <v>73</v>
      </c>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c r="IL51" s="7"/>
      <c r="IM51" s="7"/>
      <c r="IN51" s="7"/>
      <c r="IO51" s="7"/>
      <c r="IP51" s="7"/>
      <c r="IQ51" s="7"/>
      <c r="IR51" s="7"/>
      <c r="IS51" s="7"/>
      <c r="IT51" s="7"/>
      <c r="IU51" s="7"/>
      <c r="IV51" s="7"/>
    </row>
  </sheetData>
  <mergeCells count="62">
    <mergeCell ref="B45:C45"/>
    <mergeCell ref="D45:G45"/>
    <mergeCell ref="B42:C42"/>
    <mergeCell ref="D42:G42"/>
    <mergeCell ref="B43:C43"/>
    <mergeCell ref="D43:G43"/>
    <mergeCell ref="B44:C44"/>
    <mergeCell ref="D44: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489 ШРС и КЛ Гусейнов В.М.о</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2018-09-06T05:32:14Z</dcterms:created>
  <dcterms:modified xsi:type="dcterms:W3CDTF">2018-09-06T05:32:31Z</dcterms:modified>
</cp:coreProperties>
</file>