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ЗАО ЗОЛИ-ГРУПП-д" sheetId="1" r:id="rId1"/>
  </sheets>
  <definedNames>
    <definedName name="_xlnm.Print_Area" localSheetId="0">'ЗАО ЗОЛИ-ГРУПП-д'!$A$1:$H$73</definedName>
  </definedNames>
  <calcPr calcId="145621"/>
</workbook>
</file>

<file path=xl/calcChain.xml><?xml version="1.0" encoding="utf-8"?>
<calcChain xmlns="http://schemas.openxmlformats.org/spreadsheetml/2006/main">
  <c r="H61" i="1" l="1"/>
  <c r="C57" i="1"/>
  <c r="E53" i="1" s="1"/>
  <c r="H51" i="1" s="1"/>
  <c r="C49" i="1"/>
  <c r="E45" i="1" s="1"/>
  <c r="H43" i="1" s="1"/>
  <c r="C41" i="1"/>
  <c r="E37" i="1"/>
  <c r="H35" i="1" s="1"/>
  <c r="C32" i="1"/>
  <c r="E28" i="1" s="1"/>
  <c r="H26" i="1" s="1"/>
  <c r="C23" i="1"/>
  <c r="E19" i="1"/>
  <c r="H17" i="1" s="1"/>
  <c r="F8" i="1"/>
  <c r="F60" i="1" l="1"/>
  <c r="H60" i="1" s="1"/>
  <c r="H63" i="1" s="1"/>
  <c r="H64" i="1" l="1"/>
  <c r="H65" i="1" s="1"/>
</calcChain>
</file>

<file path=xl/sharedStrings.xml><?xml version="1.0" encoding="utf-8"?>
<sst xmlns="http://schemas.openxmlformats.org/spreadsheetml/2006/main" count="107" uniqueCount="62">
  <si>
    <t xml:space="preserve">Приложение № </t>
  </si>
  <si>
    <t>к договору №       от    "____"___________ 2018г.</t>
  </si>
  <si>
    <t xml:space="preserve">Заказчик:        </t>
  </si>
  <si>
    <t>Подрядчик:</t>
  </si>
  <si>
    <t xml:space="preserve">Генеральный директор </t>
  </si>
  <si>
    <t>Директор</t>
  </si>
  <si>
    <t xml:space="preserve">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</si>
  <si>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</si>
  <si>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_____________С. В. Козин</t>
  </si>
  <si>
    <t>_____________А.Н.Куликов</t>
  </si>
  <si>
    <t>"___"  ____________  2018г.</t>
  </si>
  <si>
    <t xml:space="preserve">Смета № </t>
  </si>
  <si>
    <t>Проектные работы.</t>
  </si>
  <si>
    <t>Установка оборудования в новой ТП по типу К-42-630м4  в РУ-10кВ  ( камер: КСО-394-11106У3 – 2шт; КСО-394-06102У3– 2шт; КСО-394-03106У3 – 4шт;  Шинный мост ШМР-2-630У3-1шт; Панель торцевая – 2шт; Панель торцевая с приводом – 2шт)  и установка узла учета г.Саратов, пр. 50 Лет Октября, д. 108, литера «В». Установка оборудования в РУ-10кВ ТП-43 ( КСО-394-03106У3 – 2шт).
 Монтаж двух КЛ-10 кВ в направлении ТП-43 – новая ТП  пр. 50 Лет Октября, д. 108, литера «В».
 Монтаж двух КЛ-10 кВ в направлении ТП-281 – новая ТП  пр. 50 Лет Октября, д. 108, литера «В».</t>
  </si>
  <si>
    <t>(наименование работ и затрат, наименование объекта)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</si>
  <si>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</si>
  <si>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</si>
  <si>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</si>
  <si>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  
а%/100хКi</t>
  </si>
  <si>
    <t>Стоимость
руб.</t>
  </si>
  <si>
    <t>Установка узла учета (Шкаф ШУ1Т-21УХЛ3 – 2шт;  Счетчик Меркурий 236ART-00-PQRS – 2шт;  Блок Teleofis WRX768-R6U ( с антеной) – 1шт;  Колодка измерительная КИУ3 – 2шт)</t>
  </si>
  <si>
    <t>БЦПхК1хК2хК3</t>
  </si>
  <si>
    <t xml:space="preserve">СБЦПР- 2003 г.  Раздел3.Табл.11                                              </t>
  </si>
  <si>
    <t xml:space="preserve">Стоимость строительства  </t>
  </si>
  <si>
    <t xml:space="preserve">БЦП= </t>
  </si>
  <si>
    <t xml:space="preserve">Раздел1. стр.10 п.1.8.4 </t>
  </si>
  <si>
    <t>руб.</t>
  </si>
  <si>
    <t>К1=</t>
  </si>
  <si>
    <t xml:space="preserve">Стоимость в ценах 2001 г. </t>
  </si>
  <si>
    <t>Раздел 3.Табл.А12</t>
  </si>
  <si>
    <t>К2=</t>
  </si>
  <si>
    <t>Письмо №45082-ХМ/09 от  05.12.2017 г.</t>
  </si>
  <si>
    <t>К3=</t>
  </si>
  <si>
    <t xml:space="preserve">Установка в РУ-10кВ новой ТП  камер:                   </t>
  </si>
  <si>
    <t>камер: КСО-394-11106У3 – 2шт; КСО-394-06102У3– 2шт; КСО-394-03106У3 – 4шт;  Шинный мост ШМР-2-630У3-1шт; Панель торцевая – 2шт; Панель торцевая с приводом – 2шт</t>
  </si>
  <si>
    <t xml:space="preserve">СБЦПР- 2003 г.  Раздел3.Табл.11                                             </t>
  </si>
  <si>
    <t>Монтаж двух КЛ-10 кВ в направл.ТП-43 – новая ТП</t>
  </si>
  <si>
    <t>БЦПхК1хК2</t>
  </si>
  <si>
    <t>две нитка протяженностью ≈ по 460м , длиной до 1км. (АСБ-10-3х150)</t>
  </si>
  <si>
    <t xml:space="preserve">СБЦПР- 2003 г.  Раздел3.Табл.12                                              </t>
  </si>
  <si>
    <t>Раздел 3.Табл.А13 стр.44</t>
  </si>
  <si>
    <t>Монтаж двух КЛ-10 кВ в направл. ТП-281 – новая ТП</t>
  </si>
  <si>
    <t>две нитка протяженностью ≈ по 640м , длиной до 1км. (АСБ-10-3х150)</t>
  </si>
  <si>
    <t>Установка оборудования в РУ-10кВ ТП-43</t>
  </si>
  <si>
    <t xml:space="preserve"> ( КСО-394-03106У3 – 2шт).</t>
  </si>
  <si>
    <t xml:space="preserve">Сбор исходных данных 10%
</t>
  </si>
  <si>
    <t>10% от п. 1-5</t>
  </si>
  <si>
    <t xml:space="preserve">Согласование с организациями города
</t>
  </si>
  <si>
    <t>Горгаз,Водоканал,Тепловые сети,НЭСК,Ростелеком.</t>
  </si>
  <si>
    <t xml:space="preserve">Инженерно-геодезические изыскания </t>
  </si>
  <si>
    <t>Площадь 7,0га; КПТ=5шт</t>
  </si>
  <si>
    <t xml:space="preserve">ИТОГО ПО СМЕТЕ:
</t>
  </si>
  <si>
    <t>Сумма п.1-8</t>
  </si>
  <si>
    <t xml:space="preserve">НДС
</t>
  </si>
  <si>
    <t xml:space="preserve"> 18% от п.9</t>
  </si>
  <si>
    <t xml:space="preserve">ВСЕГО ПО СМЕТЕ:
</t>
  </si>
  <si>
    <t>Сумма п.9-10</t>
  </si>
  <si>
    <t>Составил: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</si>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</sst>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ahoma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8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16" fillId="0" borderId="1">
      <alignment horizontal="center"/>
    </xf>
    <xf numFmtId="0" fontId="2" fillId="0" borderId="0">
      <alignment vertical="top"/>
    </xf>
    <xf numFmtId="0" fontId="13" fillId="0" borderId="1">
      <alignment horizontal="center"/>
    </xf>
    <xf numFmtId="0" fontId="13" fillId="0" borderId="0">
      <alignment vertical="top"/>
    </xf>
    <xf numFmtId="0" fontId="13" fillId="0" borderId="0">
      <alignment horizontal="right" vertical="top" wrapText="1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1">
      <alignment horizontal="center" wrapText="1"/>
    </xf>
    <xf numFmtId="0" fontId="2" fillId="0" borderId="0">
      <alignment vertical="top"/>
    </xf>
    <xf numFmtId="0" fontId="13" fillId="0" borderId="1">
      <alignment horizontal="center"/>
    </xf>
    <xf numFmtId="0" fontId="17" fillId="0" borderId="0"/>
    <xf numFmtId="0" fontId="17" fillId="0" borderId="0"/>
    <xf numFmtId="0" fontId="13" fillId="0" borderId="0"/>
    <xf numFmtId="0" fontId="13" fillId="0" borderId="1">
      <alignment horizontal="center" wrapText="1"/>
    </xf>
    <xf numFmtId="0" fontId="13" fillId="0" borderId="1">
      <alignment horizontal="center"/>
    </xf>
    <xf numFmtId="0" fontId="13" fillId="0" borderId="1">
      <alignment horizontal="center" wrapText="1"/>
    </xf>
    <xf numFmtId="0" fontId="13" fillId="0" borderId="1">
      <alignment horizontal="center"/>
    </xf>
    <xf numFmtId="0" fontId="13" fillId="0" borderId="0">
      <alignment horizontal="center" vertical="top" wrapText="1"/>
    </xf>
    <xf numFmtId="0" fontId="13" fillId="0" borderId="0">
      <alignment horizontal="center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3" fillId="0" borderId="0">
      <alignment horizontal="left" vertical="top"/>
    </xf>
    <xf numFmtId="0" fontId="13" fillId="0" borderId="0"/>
  </cellStyleXfs>
  <cellXfs count="109">
    <xf numFmtId="0" fontId="0" fillId="0" borderId="0" xfId="0"/>
    <xf numFmtId="0" fontId="2" fillId="0" borderId="0" xfId="2" applyFont="1"/>
    <xf numFmtId="0" fontId="3" fillId="0" borderId="0" xfId="2" applyFont="1"/>
    <xf numFmtId="0" fontId="4" fillId="0" borderId="0" xfId="0" applyFont="1"/>
    <xf numFmtId="0" fontId="0" fillId="0" borderId="0" xfId="0" applyNumberFormat="1" applyFont="1" applyAlignment="1"/>
    <xf numFmtId="0" fontId="0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Continuous"/>
    </xf>
    <xf numFmtId="0" fontId="10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6" fillId="0" borderId="2" xfId="0" applyFont="1" applyBorder="1"/>
    <xf numFmtId="0" fontId="6" fillId="0" borderId="3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wrapText="1"/>
    </xf>
    <xf numFmtId="0" fontId="13" fillId="0" borderId="10" xfId="0" applyFont="1" applyBorder="1" applyAlignment="1">
      <alignment horizontal="left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2" fillId="0" borderId="9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6" fillId="0" borderId="12" xfId="0" applyFont="1" applyBorder="1"/>
    <xf numFmtId="0" fontId="6" fillId="0" borderId="13" xfId="0" applyFont="1" applyBorder="1"/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64" fontId="3" fillId="0" borderId="4" xfId="1" applyFont="1" applyBorder="1" applyAlignment="1">
      <alignment wrapText="1"/>
    </xf>
    <xf numFmtId="164" fontId="3" fillId="0" borderId="5" xfId="1" applyFont="1" applyBorder="1" applyAlignment="1">
      <alignment wrapText="1"/>
    </xf>
    <xf numFmtId="2" fontId="3" fillId="0" borderId="1" xfId="0" applyNumberFormat="1" applyFont="1" applyBorder="1" applyAlignment="1">
      <alignment horizontal="center"/>
    </xf>
    <xf numFmtId="164" fontId="3" fillId="0" borderId="4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4" fontId="15" fillId="0" borderId="4" xfId="1" applyFont="1" applyFill="1" applyBorder="1" applyAlignment="1">
      <alignment horizontal="center" vertical="center" wrapText="1"/>
    </xf>
    <xf numFmtId="164" fontId="15" fillId="0" borderId="5" xfId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distributed" wrapText="1"/>
    </xf>
    <xf numFmtId="0" fontId="7" fillId="0" borderId="5" xfId="0" applyFont="1" applyBorder="1" applyAlignment="1">
      <alignment horizontal="center" vertical="distributed" wrapText="1"/>
    </xf>
    <xf numFmtId="2" fontId="3" fillId="0" borderId="1" xfId="0" applyNumberFormat="1" applyFont="1" applyBorder="1" applyAlignment="1">
      <alignment horizontal="center" vertical="center"/>
    </xf>
    <xf numFmtId="2" fontId="6" fillId="0" borderId="0" xfId="0" applyNumberFormat="1" applyFont="1"/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64" fontId="3" fillId="0" borderId="0" xfId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/>
    </xf>
    <xf numFmtId="0" fontId="0" fillId="0" borderId="0" xfId="0" applyNumberFormat="1" applyFont="1" applyAlignment="1">
      <alignment wrapText="1"/>
    </xf>
  </cellXfs>
  <cellStyles count="28">
    <cellStyle name="Акт" xfId="3"/>
    <cellStyle name="АктМТСН" xfId="4"/>
    <cellStyle name="ВедРесурсов" xfId="5"/>
    <cellStyle name="ВедРесурсовАкт" xfId="6"/>
    <cellStyle name="Итоги" xfId="7"/>
    <cellStyle name="ИтогоАктБазЦ" xfId="8"/>
    <cellStyle name="ИтогоАктТекЦ" xfId="9"/>
    <cellStyle name="ИтогоБазЦ" xfId="10"/>
    <cellStyle name="ИтогоТекЦ" xfId="11"/>
    <cellStyle name="ЛокСмета" xfId="12"/>
    <cellStyle name="ЛокСмМТСН" xfId="13"/>
    <cellStyle name="ОбСмета" xfId="14"/>
    <cellStyle name="Обычный" xfId="0" builtinId="0"/>
    <cellStyle name="Обычный 2" xfId="2"/>
    <cellStyle name="Обычный 3" xfId="15"/>
    <cellStyle name="Обычный 4" xfId="16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Список ресурсов" xfId="22"/>
    <cellStyle name="Титул" xfId="23"/>
    <cellStyle name="Финансовый" xfId="1" builtinId="3"/>
    <cellStyle name="Финансовый 2" xfId="24"/>
    <cellStyle name="Финансовый 4" xfId="25"/>
    <cellStyle name="Хвост" xfId="26"/>
    <cellStyle name="Экспертиза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8</xdr:col>
      <xdr:colOff>10584</xdr:colOff>
      <xdr:row>13</xdr:row>
      <xdr:rowOff>10583</xdr:rowOff>
    </xdr:to>
    <xdr:cxnSp macro="">
      <xdr:nvCxnSpPr>
        <xdr:cNvPr id="2" name="Прямая соединительная линия 1"/>
        <xdr:cNvCxnSpPr/>
      </xdr:nvCxnSpPr>
      <xdr:spPr>
        <a:xfrm flipV="1">
          <a:off x="0" y="3257550"/>
          <a:ext cx="6211359" cy="1058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3"/>
  <sheetViews>
    <sheetView tabSelected="1" zoomScaleNormal="100" workbookViewId="0">
      <selection activeCell="F62" sqref="F62:G62"/>
    </sheetView>
  </sheetViews>
  <sheetFormatPr defaultColWidth="9.140625" defaultRowHeight="15" x14ac:dyDescent="0.25"/>
  <cols>
    <col min="1" max="2" width="9.140625" style="10"/>
    <col min="3" max="3" width="14" style="10" customWidth="1"/>
    <col min="4" max="4" width="13.28515625" style="10" customWidth="1"/>
    <col min="5" max="5" width="17.140625" style="10" customWidth="1"/>
    <col min="6" max="6" width="9.140625" style="10"/>
    <col min="7" max="7" width="8.140625" style="10" customWidth="1"/>
    <col min="8" max="8" width="13" style="10" customWidth="1"/>
    <col min="9" max="9" width="10.42578125" style="10" customWidth="1"/>
    <col min="10" max="10" width="10" style="10" customWidth="1"/>
    <col min="11" max="11" width="10.28515625" style="10" bestFit="1" customWidth="1"/>
    <col min="12" max="16384" width="9.140625" style="10"/>
  </cols>
  <sheetData>
    <row r="1" spans="1:9" s="1" customFormat="1" x14ac:dyDescent="0.25">
      <c r="C1" s="2" t="s">
        <v>0</v>
      </c>
      <c r="E1" s="2" t="s">
        <v>1</v>
      </c>
    </row>
    <row r="2" spans="1:9" s="1" customFormat="1" x14ac:dyDescent="0.25">
      <c r="F2" s="2"/>
    </row>
    <row r="3" spans="1:9" s="3" customFormat="1" ht="15.75" x14ac:dyDescent="0.25">
      <c r="A3" s="3" t="s">
        <v>2</v>
      </c>
      <c r="F3" s="3" t="s">
        <v>3</v>
      </c>
    </row>
    <row r="4" spans="1:9" s="3" customFormat="1" ht="15.75" x14ac:dyDescent="0.25">
      <c r="A4" s="3" t="s">
        <v>4</v>
      </c>
      <c r="D4" s="4"/>
      <c r="F4" s="3" t="s">
        <v>5</v>
      </c>
    </row>
    <row r="5" spans="1:9" s="3" customFormat="1" ht="15.75" x14ac:dyDescent="0.25">
      <c r="A5" s="3" t="s">
        <v>6</v>
      </c>
      <c r="D5" s="5"/>
      <c r="F5" s="3" t="s">
        <v>7</v>
      </c>
    </row>
    <row r="6" spans="1:9" s="3" customFormat="1" ht="15.75" x14ac:dyDescent="0.25">
      <c r="D6" s="5"/>
    </row>
    <row r="7" spans="1:9" s="3" customFormat="1" ht="15.75" x14ac:dyDescent="0.25">
      <c r="A7" s="6" t="s">
        <v>8</v>
      </c>
      <c r="D7" s="5"/>
      <c r="F7" s="6" t="s">
        <v>9</v>
      </c>
    </row>
    <row r="8" spans="1:9" s="3" customFormat="1" ht="15.75" x14ac:dyDescent="0.25">
      <c r="A8" s="6" t="s">
        <v>10</v>
      </c>
      <c r="F8" s="7" t="str">
        <f>A8</f>
        <v>"___"  ____________  2018г.</v>
      </c>
      <c r="G8" s="8"/>
    </row>
    <row r="9" spans="1:9" x14ac:dyDescent="0.25">
      <c r="A9" s="9"/>
    </row>
    <row r="10" spans="1:9" x14ac:dyDescent="0.25">
      <c r="A10" s="11" t="s">
        <v>11</v>
      </c>
      <c r="B10" s="11"/>
      <c r="C10" s="11"/>
      <c r="D10" s="11"/>
      <c r="E10" s="11"/>
      <c r="F10" s="11"/>
      <c r="G10" s="11"/>
      <c r="H10" s="11"/>
      <c r="I10" s="12"/>
    </row>
    <row r="11" spans="1:9" x14ac:dyDescent="0.25">
      <c r="A11" s="11" t="s">
        <v>12</v>
      </c>
      <c r="B11" s="11"/>
      <c r="C11" s="11"/>
      <c r="D11" s="11"/>
      <c r="E11" s="11"/>
      <c r="F11" s="11"/>
      <c r="G11" s="11"/>
      <c r="H11" s="11"/>
      <c r="I11" s="12"/>
    </row>
    <row r="12" spans="1:9" ht="5.25" customHeight="1" x14ac:dyDescent="0.25">
      <c r="A12" s="9"/>
      <c r="B12" s="9"/>
      <c r="C12" s="9"/>
      <c r="D12" s="9"/>
      <c r="E12" s="13"/>
      <c r="F12" s="9"/>
      <c r="G12" s="9"/>
      <c r="H12" s="9"/>
      <c r="I12" s="9"/>
    </row>
    <row r="13" spans="1:9" ht="82.15" customHeight="1" x14ac:dyDescent="0.25">
      <c r="A13" s="14" t="s">
        <v>13</v>
      </c>
      <c r="B13" s="15"/>
      <c r="C13" s="15"/>
      <c r="D13" s="15"/>
      <c r="E13" s="15"/>
      <c r="F13" s="15"/>
      <c r="G13" s="15"/>
      <c r="H13" s="15"/>
      <c r="I13" s="16"/>
    </row>
    <row r="14" spans="1:9" ht="14.25" customHeight="1" x14ac:dyDescent="0.25">
      <c r="A14" s="17"/>
      <c r="D14" s="18"/>
      <c r="E14" s="19" t="s">
        <v>14</v>
      </c>
    </row>
    <row r="15" spans="1:9" ht="85.15" customHeight="1" x14ac:dyDescent="0.25">
      <c r="A15" s="20" t="s">
        <v>15</v>
      </c>
      <c r="B15" s="21" t="s">
        <v>16</v>
      </c>
      <c r="C15" s="22"/>
      <c r="D15" s="21" t="s">
        <v>17</v>
      </c>
      <c r="E15" s="22"/>
      <c r="F15" s="23" t="s">
        <v>18</v>
      </c>
      <c r="G15" s="24"/>
      <c r="H15" s="20" t="s">
        <v>19</v>
      </c>
    </row>
    <row r="16" spans="1:9" x14ac:dyDescent="0.25">
      <c r="A16" s="25">
        <v>1</v>
      </c>
      <c r="B16" s="26">
        <v>2</v>
      </c>
      <c r="C16" s="27"/>
      <c r="D16" s="26">
        <v>3</v>
      </c>
      <c r="E16" s="27"/>
      <c r="F16" s="26">
        <v>4</v>
      </c>
      <c r="G16" s="27"/>
      <c r="H16" s="25">
        <v>5</v>
      </c>
    </row>
    <row r="17" spans="1:8" ht="70.150000000000006" customHeight="1" x14ac:dyDescent="0.25">
      <c r="A17" s="28">
        <v>1</v>
      </c>
      <c r="B17" s="29" t="s">
        <v>20</v>
      </c>
      <c r="C17" s="30"/>
      <c r="D17" s="31"/>
      <c r="E17" s="32"/>
      <c r="F17" s="33" t="s">
        <v>21</v>
      </c>
      <c r="G17" s="34"/>
      <c r="H17" s="35">
        <f>ROUND(E19*E21*E23*E25,2)</f>
        <v>6854.64</v>
      </c>
    </row>
    <row r="18" spans="1:8" x14ac:dyDescent="0.25">
      <c r="A18" s="36"/>
      <c r="B18" s="37"/>
      <c r="C18" s="38"/>
      <c r="D18" s="37" t="s">
        <v>22</v>
      </c>
      <c r="E18" s="38"/>
      <c r="F18" s="39"/>
      <c r="G18" s="40"/>
      <c r="H18" s="41"/>
    </row>
    <row r="19" spans="1:8" x14ac:dyDescent="0.25">
      <c r="A19" s="36"/>
      <c r="B19" s="42" t="s">
        <v>23</v>
      </c>
      <c r="C19" s="43"/>
      <c r="D19" s="44" t="s">
        <v>24</v>
      </c>
      <c r="E19" s="45">
        <f>ROUND(C23*18000/200000,2)</f>
        <v>2887.32</v>
      </c>
      <c r="F19" s="39"/>
      <c r="G19" s="40"/>
      <c r="H19" s="41"/>
    </row>
    <row r="20" spans="1:8" x14ac:dyDescent="0.25">
      <c r="A20" s="36"/>
      <c r="B20" s="46"/>
      <c r="C20" s="47">
        <v>189658.3</v>
      </c>
      <c r="D20" s="48" t="s">
        <v>25</v>
      </c>
      <c r="E20" s="49"/>
      <c r="F20" s="39"/>
      <c r="G20" s="40"/>
      <c r="H20" s="41"/>
    </row>
    <row r="21" spans="1:8" x14ac:dyDescent="0.25">
      <c r="A21" s="36"/>
      <c r="B21" s="46"/>
      <c r="C21" s="50" t="s">
        <v>26</v>
      </c>
      <c r="D21" s="44" t="s">
        <v>27</v>
      </c>
      <c r="E21" s="45">
        <v>0.7</v>
      </c>
      <c r="F21" s="39"/>
      <c r="G21" s="40"/>
      <c r="H21" s="41"/>
    </row>
    <row r="22" spans="1:8" ht="15" customHeight="1" x14ac:dyDescent="0.25">
      <c r="A22" s="36"/>
      <c r="B22" s="51" t="s">
        <v>28</v>
      </c>
      <c r="C22" s="52"/>
      <c r="D22" s="51" t="s">
        <v>29</v>
      </c>
      <c r="E22" s="52"/>
      <c r="F22" s="39"/>
      <c r="G22" s="40"/>
      <c r="H22" s="41"/>
    </row>
    <row r="23" spans="1:8" x14ac:dyDescent="0.25">
      <c r="A23" s="36"/>
      <c r="B23" s="46"/>
      <c r="C23" s="53">
        <f>ROUND(C20/1.18/5.01,2)</f>
        <v>32081.31</v>
      </c>
      <c r="D23" s="44" t="s">
        <v>30</v>
      </c>
      <c r="E23" s="45">
        <v>0.85</v>
      </c>
      <c r="F23" s="39"/>
      <c r="G23" s="40"/>
      <c r="H23" s="41"/>
    </row>
    <row r="24" spans="1:8" ht="15" customHeight="1" x14ac:dyDescent="0.25">
      <c r="A24" s="36"/>
      <c r="B24" s="46"/>
      <c r="C24" s="50" t="s">
        <v>26</v>
      </c>
      <c r="D24" s="54" t="s">
        <v>31</v>
      </c>
      <c r="E24" s="55"/>
      <c r="F24" s="39"/>
      <c r="G24" s="40"/>
      <c r="H24" s="41"/>
    </row>
    <row r="25" spans="1:8" x14ac:dyDescent="0.25">
      <c r="A25" s="56"/>
      <c r="B25" s="57"/>
      <c r="C25" s="58"/>
      <c r="D25" s="59" t="s">
        <v>32</v>
      </c>
      <c r="E25" s="60">
        <v>3.99</v>
      </c>
      <c r="F25" s="61"/>
      <c r="G25" s="62"/>
      <c r="H25" s="63"/>
    </row>
    <row r="26" spans="1:8" ht="30.2" customHeight="1" x14ac:dyDescent="0.25">
      <c r="A26" s="28">
        <v>2</v>
      </c>
      <c r="B26" s="64" t="s">
        <v>33</v>
      </c>
      <c r="C26" s="65"/>
      <c r="D26" s="31"/>
      <c r="E26" s="32"/>
      <c r="F26" s="33" t="s">
        <v>21</v>
      </c>
      <c r="G26" s="34"/>
      <c r="H26" s="35">
        <f>ROUND(E28*E30*E32*E34,2)</f>
        <v>24935.98</v>
      </c>
    </row>
    <row r="27" spans="1:8" ht="57" customHeight="1" x14ac:dyDescent="0.25">
      <c r="A27" s="36"/>
      <c r="B27" s="66" t="s">
        <v>34</v>
      </c>
      <c r="C27" s="67"/>
      <c r="D27" s="37" t="s">
        <v>35</v>
      </c>
      <c r="E27" s="38"/>
      <c r="F27" s="39"/>
      <c r="G27" s="40"/>
      <c r="H27" s="41"/>
    </row>
    <row r="28" spans="1:8" x14ac:dyDescent="0.25">
      <c r="A28" s="36"/>
      <c r="B28" s="42" t="s">
        <v>23</v>
      </c>
      <c r="C28" s="43"/>
      <c r="D28" s="44" t="s">
        <v>24</v>
      </c>
      <c r="E28" s="45">
        <f>ROUND(C32*18000/200000,2)</f>
        <v>10503.56</v>
      </c>
      <c r="F28" s="39"/>
      <c r="G28" s="40"/>
      <c r="H28" s="41"/>
    </row>
    <row r="29" spans="1:8" x14ac:dyDescent="0.25">
      <c r="A29" s="36"/>
      <c r="B29" s="46"/>
      <c r="C29" s="47">
        <v>689944</v>
      </c>
      <c r="D29" s="48" t="s">
        <v>25</v>
      </c>
      <c r="E29" s="49"/>
      <c r="F29" s="39"/>
      <c r="G29" s="40"/>
      <c r="H29" s="41"/>
    </row>
    <row r="30" spans="1:8" x14ac:dyDescent="0.25">
      <c r="A30" s="36"/>
      <c r="B30" s="46"/>
      <c r="C30" s="50" t="s">
        <v>26</v>
      </c>
      <c r="D30" s="44" t="s">
        <v>27</v>
      </c>
      <c r="E30" s="45">
        <v>0.7</v>
      </c>
      <c r="F30" s="39"/>
      <c r="G30" s="40"/>
      <c r="H30" s="41"/>
    </row>
    <row r="31" spans="1:8" ht="15" customHeight="1" x14ac:dyDescent="0.25">
      <c r="A31" s="36"/>
      <c r="B31" s="51" t="s">
        <v>28</v>
      </c>
      <c r="C31" s="52"/>
      <c r="D31" s="51" t="s">
        <v>29</v>
      </c>
      <c r="E31" s="52"/>
      <c r="F31" s="39"/>
      <c r="G31" s="40"/>
      <c r="H31" s="41"/>
    </row>
    <row r="32" spans="1:8" x14ac:dyDescent="0.25">
      <c r="A32" s="36"/>
      <c r="B32" s="46"/>
      <c r="C32" s="53">
        <f>ROUND(C29/1.18/5.01,2)</f>
        <v>116706.25</v>
      </c>
      <c r="D32" s="44" t="s">
        <v>30</v>
      </c>
      <c r="E32" s="45">
        <v>0.85</v>
      </c>
      <c r="F32" s="39"/>
      <c r="G32" s="40"/>
      <c r="H32" s="41"/>
    </row>
    <row r="33" spans="1:8" ht="15" customHeight="1" x14ac:dyDescent="0.25">
      <c r="A33" s="36"/>
      <c r="B33" s="46"/>
      <c r="C33" s="50" t="s">
        <v>26</v>
      </c>
      <c r="D33" s="54" t="s">
        <v>31</v>
      </c>
      <c r="E33" s="55"/>
      <c r="F33" s="39"/>
      <c r="G33" s="40"/>
      <c r="H33" s="41"/>
    </row>
    <row r="34" spans="1:8" ht="15" customHeight="1" x14ac:dyDescent="0.25">
      <c r="A34" s="56"/>
      <c r="B34" s="57"/>
      <c r="C34" s="58"/>
      <c r="D34" s="59" t="s">
        <v>32</v>
      </c>
      <c r="E34" s="60">
        <v>3.99</v>
      </c>
      <c r="F34" s="61"/>
      <c r="G34" s="62"/>
      <c r="H34" s="63"/>
    </row>
    <row r="35" spans="1:8" ht="28.15" customHeight="1" x14ac:dyDescent="0.25">
      <c r="A35" s="28">
        <v>3</v>
      </c>
      <c r="B35" s="68" t="s">
        <v>36</v>
      </c>
      <c r="C35" s="69"/>
      <c r="D35" s="31"/>
      <c r="E35" s="32"/>
      <c r="F35" s="33" t="s">
        <v>37</v>
      </c>
      <c r="G35" s="34"/>
      <c r="H35" s="35">
        <f>ROUND(E37*E39*E41,2)</f>
        <v>144171.87</v>
      </c>
    </row>
    <row r="36" spans="1:8" ht="35.450000000000003" customHeight="1" x14ac:dyDescent="0.25">
      <c r="A36" s="36"/>
      <c r="B36" s="70" t="s">
        <v>38</v>
      </c>
      <c r="C36" s="71"/>
      <c r="D36" s="37" t="s">
        <v>39</v>
      </c>
      <c r="E36" s="38"/>
      <c r="F36" s="39"/>
      <c r="G36" s="40"/>
      <c r="H36" s="41"/>
    </row>
    <row r="37" spans="1:8" ht="27.75" customHeight="1" x14ac:dyDescent="0.25">
      <c r="A37" s="36"/>
      <c r="B37" s="42" t="s">
        <v>23</v>
      </c>
      <c r="C37" s="43"/>
      <c r="D37" s="44" t="s">
        <v>24</v>
      </c>
      <c r="E37" s="45">
        <f>ROUND(C41*97000/1000000,2)</f>
        <v>50185.14</v>
      </c>
      <c r="F37" s="39"/>
      <c r="G37" s="40"/>
      <c r="H37" s="41"/>
    </row>
    <row r="38" spans="1:8" x14ac:dyDescent="0.25">
      <c r="A38" s="36"/>
      <c r="B38" s="46"/>
      <c r="C38" s="47">
        <v>3058603</v>
      </c>
      <c r="D38" s="48" t="s">
        <v>40</v>
      </c>
      <c r="E38" s="49"/>
      <c r="F38" s="39"/>
      <c r="G38" s="40"/>
      <c r="H38" s="41"/>
    </row>
    <row r="39" spans="1:8" x14ac:dyDescent="0.25">
      <c r="A39" s="36"/>
      <c r="B39" s="46"/>
      <c r="C39" s="50" t="s">
        <v>26</v>
      </c>
      <c r="D39" s="44" t="s">
        <v>27</v>
      </c>
      <c r="E39" s="45">
        <v>0.72</v>
      </c>
      <c r="F39" s="39"/>
      <c r="G39" s="40"/>
      <c r="H39" s="41"/>
    </row>
    <row r="40" spans="1:8" ht="15" customHeight="1" x14ac:dyDescent="0.25">
      <c r="A40" s="36"/>
      <c r="B40" s="51" t="s">
        <v>28</v>
      </c>
      <c r="C40" s="52"/>
      <c r="D40" s="54" t="s">
        <v>31</v>
      </c>
      <c r="E40" s="55"/>
      <c r="F40" s="39"/>
      <c r="G40" s="40"/>
      <c r="H40" s="41"/>
    </row>
    <row r="41" spans="1:8" x14ac:dyDescent="0.25">
      <c r="A41" s="36"/>
      <c r="B41" s="46"/>
      <c r="C41" s="53">
        <f>ROUND(C38/1.18/5.01,2)</f>
        <v>517372.54</v>
      </c>
      <c r="D41" s="44" t="s">
        <v>30</v>
      </c>
      <c r="E41" s="45">
        <v>3.99</v>
      </c>
      <c r="F41" s="39"/>
      <c r="G41" s="40"/>
      <c r="H41" s="41"/>
    </row>
    <row r="42" spans="1:8" ht="15" customHeight="1" x14ac:dyDescent="0.25">
      <c r="A42" s="56"/>
      <c r="B42" s="57"/>
      <c r="C42" s="58" t="s">
        <v>26</v>
      </c>
      <c r="D42" s="72"/>
      <c r="E42" s="73"/>
      <c r="F42" s="61"/>
      <c r="G42" s="62"/>
      <c r="H42" s="63"/>
    </row>
    <row r="43" spans="1:8" ht="44.45" customHeight="1" x14ac:dyDescent="0.25">
      <c r="A43" s="28">
        <v>4</v>
      </c>
      <c r="B43" s="68" t="s">
        <v>41</v>
      </c>
      <c r="C43" s="69"/>
      <c r="D43" s="31"/>
      <c r="E43" s="32"/>
      <c r="F43" s="33" t="s">
        <v>37</v>
      </c>
      <c r="G43" s="34"/>
      <c r="H43" s="35">
        <f>ROUND(E45*E47*E49,2)</f>
        <v>184210.89</v>
      </c>
    </row>
    <row r="44" spans="1:8" ht="37.9" customHeight="1" x14ac:dyDescent="0.25">
      <c r="A44" s="36"/>
      <c r="B44" s="70" t="s">
        <v>42</v>
      </c>
      <c r="C44" s="71"/>
      <c r="D44" s="37" t="s">
        <v>39</v>
      </c>
      <c r="E44" s="38"/>
      <c r="F44" s="39"/>
      <c r="G44" s="40"/>
      <c r="H44" s="41"/>
    </row>
    <row r="45" spans="1:8" x14ac:dyDescent="0.25">
      <c r="A45" s="36"/>
      <c r="B45" s="42" t="s">
        <v>23</v>
      </c>
      <c r="C45" s="43"/>
      <c r="D45" s="44" t="s">
        <v>24</v>
      </c>
      <c r="E45" s="45">
        <f>ROUND(C49*97000/1000000,2)</f>
        <v>64122.42</v>
      </c>
      <c r="F45" s="39"/>
      <c r="G45" s="40"/>
      <c r="H45" s="41"/>
    </row>
    <row r="46" spans="1:8" x14ac:dyDescent="0.25">
      <c r="A46" s="36"/>
      <c r="B46" s="46"/>
      <c r="C46" s="47">
        <v>3908030</v>
      </c>
      <c r="D46" s="48" t="s">
        <v>40</v>
      </c>
      <c r="E46" s="49"/>
      <c r="F46" s="39"/>
      <c r="G46" s="40"/>
      <c r="H46" s="41"/>
    </row>
    <row r="47" spans="1:8" x14ac:dyDescent="0.25">
      <c r="A47" s="36"/>
      <c r="B47" s="46"/>
      <c r="C47" s="50" t="s">
        <v>26</v>
      </c>
      <c r="D47" s="44" t="s">
        <v>27</v>
      </c>
      <c r="E47" s="45">
        <v>0.72</v>
      </c>
      <c r="F47" s="39"/>
      <c r="G47" s="40"/>
      <c r="H47" s="41"/>
    </row>
    <row r="48" spans="1:8" ht="15" customHeight="1" x14ac:dyDescent="0.25">
      <c r="A48" s="36"/>
      <c r="B48" s="51" t="s">
        <v>28</v>
      </c>
      <c r="C48" s="52"/>
      <c r="D48" s="54" t="s">
        <v>31</v>
      </c>
      <c r="E48" s="55"/>
      <c r="F48" s="39"/>
      <c r="G48" s="40"/>
      <c r="H48" s="41"/>
    </row>
    <row r="49" spans="1:10" x14ac:dyDescent="0.25">
      <c r="A49" s="36"/>
      <c r="B49" s="46"/>
      <c r="C49" s="53">
        <f>ROUND(C46/1.18/5.01,2)</f>
        <v>661055.85</v>
      </c>
      <c r="D49" s="44" t="s">
        <v>30</v>
      </c>
      <c r="E49" s="45">
        <v>3.99</v>
      </c>
      <c r="F49" s="39"/>
      <c r="G49" s="40"/>
      <c r="H49" s="41"/>
    </row>
    <row r="50" spans="1:10" ht="15" customHeight="1" x14ac:dyDescent="0.25">
      <c r="A50" s="56"/>
      <c r="B50" s="57"/>
      <c r="C50" s="58" t="s">
        <v>26</v>
      </c>
      <c r="D50" s="72"/>
      <c r="E50" s="73"/>
      <c r="F50" s="61"/>
      <c r="G50" s="62"/>
      <c r="H50" s="63"/>
    </row>
    <row r="51" spans="1:10" ht="30.2" customHeight="1" x14ac:dyDescent="0.25">
      <c r="A51" s="28">
        <v>5</v>
      </c>
      <c r="B51" s="64" t="s">
        <v>43</v>
      </c>
      <c r="C51" s="65"/>
      <c r="D51" s="31"/>
      <c r="E51" s="32"/>
      <c r="F51" s="33" t="s">
        <v>21</v>
      </c>
      <c r="G51" s="34"/>
      <c r="H51" s="35">
        <f>ROUND(E53*E55*E57*E59,2)</f>
        <v>3834.83</v>
      </c>
    </row>
    <row r="52" spans="1:10" x14ac:dyDescent="0.25">
      <c r="A52" s="36"/>
      <c r="B52" s="74" t="s">
        <v>44</v>
      </c>
      <c r="C52" s="75"/>
      <c r="D52" s="37" t="s">
        <v>35</v>
      </c>
      <c r="E52" s="38"/>
      <c r="F52" s="39"/>
      <c r="G52" s="40"/>
      <c r="H52" s="41"/>
    </row>
    <row r="53" spans="1:10" x14ac:dyDescent="0.25">
      <c r="A53" s="36"/>
      <c r="B53" s="42" t="s">
        <v>23</v>
      </c>
      <c r="C53" s="43"/>
      <c r="D53" s="44" t="s">
        <v>24</v>
      </c>
      <c r="E53" s="45">
        <f>ROUND(C57*18000/200000,2)</f>
        <v>1615.31</v>
      </c>
      <c r="F53" s="39"/>
      <c r="G53" s="40"/>
      <c r="H53" s="41"/>
    </row>
    <row r="54" spans="1:10" x14ac:dyDescent="0.25">
      <c r="A54" s="36"/>
      <c r="B54" s="46"/>
      <c r="C54" s="47">
        <v>106104.1</v>
      </c>
      <c r="D54" s="48" t="s">
        <v>25</v>
      </c>
      <c r="E54" s="49"/>
      <c r="F54" s="39"/>
      <c r="G54" s="40"/>
      <c r="H54" s="41"/>
    </row>
    <row r="55" spans="1:10" x14ac:dyDescent="0.25">
      <c r="A55" s="36"/>
      <c r="B55" s="46"/>
      <c r="C55" s="50" t="s">
        <v>26</v>
      </c>
      <c r="D55" s="44" t="s">
        <v>27</v>
      </c>
      <c r="E55" s="45">
        <v>0.7</v>
      </c>
      <c r="F55" s="39"/>
      <c r="G55" s="40"/>
      <c r="H55" s="41"/>
    </row>
    <row r="56" spans="1:10" ht="15" customHeight="1" x14ac:dyDescent="0.25">
      <c r="A56" s="36"/>
      <c r="B56" s="51" t="s">
        <v>28</v>
      </c>
      <c r="C56" s="52"/>
      <c r="D56" s="51" t="s">
        <v>29</v>
      </c>
      <c r="E56" s="52"/>
      <c r="F56" s="39"/>
      <c r="G56" s="40"/>
      <c r="H56" s="41"/>
    </row>
    <row r="57" spans="1:10" x14ac:dyDescent="0.25">
      <c r="A57" s="36"/>
      <c r="B57" s="46"/>
      <c r="C57" s="53">
        <f>ROUND(C54/1.18/5.01,2)</f>
        <v>17947.849999999999</v>
      </c>
      <c r="D57" s="44" t="s">
        <v>30</v>
      </c>
      <c r="E57" s="45">
        <v>0.85</v>
      </c>
      <c r="F57" s="39"/>
      <c r="G57" s="40"/>
      <c r="H57" s="41"/>
    </row>
    <row r="58" spans="1:10" ht="15" customHeight="1" x14ac:dyDescent="0.25">
      <c r="A58" s="36"/>
      <c r="B58" s="46"/>
      <c r="C58" s="50" t="s">
        <v>26</v>
      </c>
      <c r="D58" s="54" t="s">
        <v>31</v>
      </c>
      <c r="E58" s="55"/>
      <c r="F58" s="39"/>
      <c r="G58" s="40"/>
      <c r="H58" s="41"/>
    </row>
    <row r="59" spans="1:10" ht="15" customHeight="1" x14ac:dyDescent="0.25">
      <c r="A59" s="56"/>
      <c r="B59" s="57"/>
      <c r="C59" s="58"/>
      <c r="D59" s="59" t="s">
        <v>32</v>
      </c>
      <c r="E59" s="60">
        <v>3.99</v>
      </c>
      <c r="F59" s="61"/>
      <c r="G59" s="62"/>
      <c r="H59" s="63"/>
    </row>
    <row r="60" spans="1:10" ht="32.25" customHeight="1" x14ac:dyDescent="0.25">
      <c r="A60" s="20">
        <v>6</v>
      </c>
      <c r="B60" s="76" t="s">
        <v>45</v>
      </c>
      <c r="C60" s="77"/>
      <c r="D60" s="78" t="s">
        <v>46</v>
      </c>
      <c r="E60" s="79"/>
      <c r="F60" s="80">
        <f>SUM(H17:H59)*0.1</f>
        <v>36400.821000000004</v>
      </c>
      <c r="G60" s="81"/>
      <c r="H60" s="82">
        <f>F60</f>
        <v>36400.821000000004</v>
      </c>
    </row>
    <row r="61" spans="1:10" ht="31.9" customHeight="1" x14ac:dyDescent="0.25">
      <c r="A61" s="20">
        <v>7</v>
      </c>
      <c r="B61" s="76" t="s">
        <v>47</v>
      </c>
      <c r="C61" s="77"/>
      <c r="D61" s="23" t="s">
        <v>48</v>
      </c>
      <c r="E61" s="24"/>
      <c r="F61" s="83"/>
      <c r="G61" s="84"/>
      <c r="H61" s="82">
        <f>10100+33975</f>
        <v>44075</v>
      </c>
    </row>
    <row r="62" spans="1:10" s="92" customFormat="1" ht="40.15" customHeight="1" x14ac:dyDescent="0.25">
      <c r="A62" s="20">
        <v>8</v>
      </c>
      <c r="B62" s="85" t="s">
        <v>49</v>
      </c>
      <c r="C62" s="86"/>
      <c r="D62" s="87"/>
      <c r="E62" s="88"/>
      <c r="F62" s="89" t="s">
        <v>50</v>
      </c>
      <c r="G62" s="90"/>
      <c r="H62" s="91">
        <v>268991</v>
      </c>
    </row>
    <row r="63" spans="1:10" x14ac:dyDescent="0.25">
      <c r="A63" s="20">
        <v>9</v>
      </c>
      <c r="B63" s="93" t="s">
        <v>51</v>
      </c>
      <c r="C63" s="94"/>
      <c r="D63" s="95"/>
      <c r="E63" s="96"/>
      <c r="F63" s="83" t="s">
        <v>52</v>
      </c>
      <c r="G63" s="84"/>
      <c r="H63" s="97">
        <f>ROUND(SUM(H17:H62),2)</f>
        <v>713475.03</v>
      </c>
      <c r="J63" s="98"/>
    </row>
    <row r="64" spans="1:10" x14ac:dyDescent="0.25">
      <c r="A64" s="20">
        <v>10</v>
      </c>
      <c r="B64" s="99" t="s">
        <v>53</v>
      </c>
      <c r="C64" s="100"/>
      <c r="D64" s="101"/>
      <c r="E64" s="102"/>
      <c r="F64" s="83" t="s">
        <v>54</v>
      </c>
      <c r="G64" s="84"/>
      <c r="H64" s="97">
        <f>H63*0.18</f>
        <v>128425.50539999999</v>
      </c>
    </row>
    <row r="65" spans="1:256" x14ac:dyDescent="0.25">
      <c r="A65" s="20">
        <v>11</v>
      </c>
      <c r="B65" s="93" t="s">
        <v>55</v>
      </c>
      <c r="C65" s="94"/>
      <c r="D65" s="101"/>
      <c r="E65" s="102"/>
      <c r="F65" s="83" t="s">
        <v>56</v>
      </c>
      <c r="G65" s="84"/>
      <c r="H65" s="103">
        <f>ROUND(H63+H64,2)</f>
        <v>841900.54</v>
      </c>
    </row>
    <row r="66" spans="1:256" x14ac:dyDescent="0.25">
      <c r="A66" s="104"/>
      <c r="B66" s="105"/>
      <c r="C66" s="105"/>
      <c r="D66" s="105"/>
      <c r="E66" s="104"/>
      <c r="F66" s="106"/>
      <c r="G66" s="106"/>
      <c r="H66" s="107"/>
    </row>
    <row r="68" spans="1:256" s="5" customFormat="1" ht="12.75" customHeight="1" x14ac:dyDescent="0.25">
      <c r="A68" s="3" t="s">
        <v>57</v>
      </c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</row>
    <row r="69" spans="1:256" s="5" customFormat="1" ht="13.5" customHeight="1" x14ac:dyDescent="0.25">
      <c r="A69" s="3" t="s">
        <v>58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</row>
    <row r="70" spans="1:256" s="5" customFormat="1" ht="18" customHeight="1" x14ac:dyDescent="0.25">
      <c r="A70" s="3" t="s">
        <v>59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</row>
    <row r="71" spans="1:256" s="5" customFormat="1" ht="18.75" customHeight="1" x14ac:dyDescent="0.25">
      <c r="A71" s="6" t="s">
        <v>60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</row>
    <row r="72" spans="1:256" s="5" customFormat="1" ht="17.25" customHeight="1" x14ac:dyDescent="0.25">
      <c r="A72" s="3" t="s">
        <v>61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</row>
    <row r="73" spans="1:256" s="5" customFormat="1" x14ac:dyDescent="0.25">
      <c r="A73" s="108"/>
      <c r="B73" s="108"/>
      <c r="C73" s="108"/>
      <c r="D73" s="108"/>
      <c r="E73" s="108"/>
      <c r="F73" s="108"/>
      <c r="G73" s="108"/>
      <c r="H73" s="108"/>
      <c r="I73" s="108"/>
    </row>
  </sheetData>
  <mergeCells count="80">
    <mergeCell ref="B64:C64"/>
    <mergeCell ref="D64:E64"/>
    <mergeCell ref="F64:G64"/>
    <mergeCell ref="B65:C65"/>
    <mergeCell ref="D65:E65"/>
    <mergeCell ref="F65:G65"/>
    <mergeCell ref="B62:C62"/>
    <mergeCell ref="D62:E62"/>
    <mergeCell ref="F62:G62"/>
    <mergeCell ref="B63:C63"/>
    <mergeCell ref="D63:E63"/>
    <mergeCell ref="F63:G63"/>
    <mergeCell ref="D56:E56"/>
    <mergeCell ref="D58:E58"/>
    <mergeCell ref="B60:C60"/>
    <mergeCell ref="D60:E60"/>
    <mergeCell ref="F60:G60"/>
    <mergeCell ref="B61:C61"/>
    <mergeCell ref="D61:E61"/>
    <mergeCell ref="F61:G61"/>
    <mergeCell ref="D48:E48"/>
    <mergeCell ref="A51:A59"/>
    <mergeCell ref="B51:C51"/>
    <mergeCell ref="F51:G59"/>
    <mergeCell ref="H51:H59"/>
    <mergeCell ref="B52:C52"/>
    <mergeCell ref="D52:E52"/>
    <mergeCell ref="B53:C53"/>
    <mergeCell ref="D54:E54"/>
    <mergeCell ref="B56:C56"/>
    <mergeCell ref="D40:E40"/>
    <mergeCell ref="A43:A50"/>
    <mergeCell ref="B43:C43"/>
    <mergeCell ref="F43:G50"/>
    <mergeCell ref="H43:H50"/>
    <mergeCell ref="B44:C44"/>
    <mergeCell ref="D44:E44"/>
    <mergeCell ref="B45:C45"/>
    <mergeCell ref="D46:E46"/>
    <mergeCell ref="B48:C48"/>
    <mergeCell ref="D33:E33"/>
    <mergeCell ref="A35:A42"/>
    <mergeCell ref="B35:C35"/>
    <mergeCell ref="F35:G42"/>
    <mergeCell ref="H35:H42"/>
    <mergeCell ref="B36:C36"/>
    <mergeCell ref="D36:E36"/>
    <mergeCell ref="B37:C37"/>
    <mergeCell ref="D38:E38"/>
    <mergeCell ref="B40:C40"/>
    <mergeCell ref="A26:A34"/>
    <mergeCell ref="B26:C26"/>
    <mergeCell ref="F26:G34"/>
    <mergeCell ref="H26:H34"/>
    <mergeCell ref="B27:C27"/>
    <mergeCell ref="D27:E27"/>
    <mergeCell ref="B28:C28"/>
    <mergeCell ref="D29:E29"/>
    <mergeCell ref="B31:C31"/>
    <mergeCell ref="D31:E31"/>
    <mergeCell ref="H17:H25"/>
    <mergeCell ref="B18:C18"/>
    <mergeCell ref="D18:E18"/>
    <mergeCell ref="B19:C19"/>
    <mergeCell ref="D20:E20"/>
    <mergeCell ref="B22:C22"/>
    <mergeCell ref="D22:E22"/>
    <mergeCell ref="D24:E24"/>
    <mergeCell ref="B16:C16"/>
    <mergeCell ref="D16:E16"/>
    <mergeCell ref="F16:G16"/>
    <mergeCell ref="A17:A25"/>
    <mergeCell ref="B17:C17"/>
    <mergeCell ref="F17:G25"/>
    <mergeCell ref="A10:H10"/>
    <mergeCell ref="A11:H11"/>
    <mergeCell ref="A13:H13"/>
    <mergeCell ref="B15:C15"/>
    <mergeCell ref="D15:E15"/>
    <mergeCell ref="F15:G15"/>
  </mergeCells>
  <pageMargins left="0.74803149606299213" right="0.15748031496062992" top="0.35433070866141736" bottom="0.39370078740157483" header="0.31496062992125984" footer="0.15748031496062992"/>
  <pageSetup paperSize="9" scale="96" orientation="portrait" r:id="rId1"/>
  <rowBreaks count="1" manualBreakCount="1">
    <brk id="37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ЗАО ЗОЛИ-ГРУПП-д</vt:lpstr>
      <vt:lpstr>'ЗАО ЗОЛИ-ГРУПП-д'!Область_печати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2018-03-28T09:50:24Z</dcterms:created>
  <dcterms:modified xsi:type="dcterms:W3CDTF">2018-03-28T09:50:48Z</dcterms:modified>
</cp:coreProperties>
</file>