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ТП-898 Кронверкиспр" sheetId="9" r:id="rId1"/>
    <sheet name="Лист1" sheetId="1" r:id="rId2"/>
    <sheet name="Лист2" sheetId="2" r:id="rId3"/>
    <sheet name="Лист3" sheetId="3" r:id="rId4"/>
  </sheets>
  <definedNames>
    <definedName name="_xlnm.Print_Titles" localSheetId="0">'ТП-898 Кронверкиспр'!$16:$16</definedName>
    <definedName name="_xlnm.Print_Area" localSheetId="0">'ТП-898 Кронверкиспр'!$A$1:$I$48</definedName>
  </definedNames>
  <calcPr calcId="145621"/>
</workbook>
</file>

<file path=xl/calcChain.xml><?xml version="1.0" encoding="utf-8"?>
<calcChain xmlns="http://schemas.openxmlformats.org/spreadsheetml/2006/main">
  <c r="I31" i="9" l="1"/>
  <c r="I24" i="9"/>
  <c r="I36" i="9" s="1"/>
  <c r="I17" i="9"/>
  <c r="I37" i="9" l="1"/>
  <c r="I39" i="9"/>
  <c r="I40" i="9" l="1"/>
  <c r="I41" i="9" s="1"/>
</calcChain>
</file>

<file path=xl/sharedStrings.xml><?xml version="1.0" encoding="utf-8"?>
<sst xmlns="http://schemas.openxmlformats.org/spreadsheetml/2006/main" count="89" uniqueCount="65">
  <si>
    <t xml:space="preserve">Приложение № </t>
  </si>
  <si>
    <t>к договору №       от    "____"___________ 2019г.</t>
  </si>
  <si>
    <t>Утверждаю:</t>
  </si>
  <si>
    <t>Директор</t>
  </si>
  <si>
    <t xml:space="preserve">ООО СМП «Элтек»                                                                                                                                                                                  </t>
  </si>
  <si>
    <t>_____________ Д.В. Пивовар</t>
  </si>
  <si>
    <t>"___" _________________  2019г.</t>
  </si>
  <si>
    <t>(наименование работ и затрат, наименование объекта)</t>
  </si>
  <si>
    <t>Расчет токов короткого замыкания электрических сетей напряжением до 20 кВ п.1</t>
  </si>
  <si>
    <t>Коэффициенты</t>
  </si>
  <si>
    <t>Стадия: Рабочий проект</t>
  </si>
  <si>
    <t>Разделы документации</t>
  </si>
  <si>
    <t>(100%) = 100%</t>
  </si>
  <si>
    <t>Составил:</t>
  </si>
  <si>
    <t>Проверил:</t>
  </si>
  <si>
    <t>Смета № 1</t>
  </si>
  <si>
    <t>Проектные работы.</t>
  </si>
  <si>
    <t>Монтаж оборудования в ТП-898 (панели ЩО70-1-04У3  - 2шт; ЩО70-1-95У3  - 4шт; Шинный мост ШМР-2-630У3-2шт). Монтаж четырех КЛ-0,4кВ от РУ-0,4кВ ТП-898 до ВРУ-3 встроенно-пристроенных нежилых помещений на земельном участке с к/н 64:48:030101:151 г.Саратов, Кировский район , микрорайон №7.</t>
  </si>
  <si>
    <t>Первый заместитель генерального</t>
  </si>
  <si>
    <t xml:space="preserve">директора ЗАО "СПГЭС"                                                                                                                                                                           </t>
  </si>
  <si>
    <t>_____________    Е.Н. Стрелин</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</si>
  <si>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</si>
  <si>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</si>
  <si>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</si>
  <si>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</si>
  <si>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</si>
  <si>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</si>
  <si>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</si>
  <si>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Х=50 (м) 
Количество = 4</t>
  </si>
  <si>
    <t>(A + B * Xзад) * Количество * Кст * Ктек * K1 * K2
(11960 руб + 1 * 50) * 4 * 0.6 * 4.09 * 1.1 * 1.4 * 0.825</t>
  </si>
  <si>
    <t/>
  </si>
  <si>
    <t>Стадия: Рабочая документация</t>
  </si>
  <si>
    <t>Кст = 0.6</t>
  </si>
  <si>
    <t>Ктек = 4.09
Письмо Минстроя России от 05.03.2019 №7581-ДВ/09</t>
  </si>
  <si>
    <t>K1 = 1.1
Глава 2.8, п.2.8.1.1</t>
  </si>
  <si>
    <t>K2 = 1.4
Глава 2.8, п.2.8.1.1</t>
  </si>
  <si>
    <t>(24.5% + 23.5% + 2.5% + 17.0% + 5.0% + 10.0%) = 82.5%</t>
  </si>
  <si>
    <t>2</t>
  </si>
  <si>
    <t>Установка панелей ЩО в РУ-0,4кВ</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</si>
  <si>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Аслед=0.035(млн.руб); 
Спред=0.2(млн.руб); Сслед=0.4(млн.руб); 
Стоим строит.
Стек=0,628680(млн.руб)
Сбаз=0,628680/5,01*1=0.12548503(млн.руб);</t>
  </si>
  <si>
    <t>(Aслед - (Aслед - Апред) / (Сслед - Спред) * (Сслед - С)) * Кст * Ктек * K1
(0.035 - (0.035 - 0.018) / (0.4 - 0.2) * (0.4 - 0.12548503)) * 1 * 4.09 * 0.7 * 0.85</t>
  </si>
  <si>
    <t>Кст = 1</t>
  </si>
  <si>
    <t>K1 = 0.7
Общие указания п.1.8.4</t>
  </si>
  <si>
    <t>(75.0% + 10.0%) = 85%</t>
  </si>
  <si>
    <t>3</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</si>
  <si>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</si>
  <si>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2 * 0.50 * 4.09</t>
  </si>
  <si>
    <t>Кст = 0.50</t>
  </si>
  <si>
    <t>4</t>
  </si>
  <si>
    <t>Итого по смете:</t>
  </si>
  <si>
    <t>5</t>
  </si>
  <si>
    <t>Сбор исходных данных</t>
  </si>
  <si>
    <t>10% от п.4</t>
  </si>
  <si>
    <t>6</t>
  </si>
  <si>
    <t>Инженерно-геодезические изыскания</t>
  </si>
  <si>
    <t>Проектные</t>
  </si>
  <si>
    <t>7</t>
  </si>
  <si>
    <t>Итого без НДС</t>
  </si>
  <si>
    <t>Сумма от п.4-6</t>
  </si>
  <si>
    <t>8</t>
  </si>
  <si>
    <t>НДС</t>
  </si>
  <si>
    <t>20% от п.7</t>
  </si>
  <si>
    <t>9</t>
  </si>
  <si>
    <t>Всего по смете:</t>
  </si>
  <si>
    <t>Сумма от п.7-8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</si>
</sst>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8" x14ac:knownFonts="1">
    <font>
      <sz val="11"/>
      <color theme="1"/>
      <name val="Calibri"/>
      <family val="2"/>
      <charset val="204"/>
      <scheme val="minor"/>
    </font>
    <font>
      <sz val="11"/>
      <color theme="1"/>
      <name val="Calibri"/>
      <family val="2"/>
      <charset val="204"/>
      <scheme val="minor"/>
    </font>
    <font>
      <sz val="10"/>
      <name val="Arial Cyr"/>
      <charset val="204"/>
    </font>
    <font>
      <sz val="11"/>
      <name val="Times New Roman"/>
      <family val="1"/>
      <charset val="204"/>
    </font>
    <font>
      <sz val="11"/>
      <color indexed="8"/>
      <name val="Times New Roman"/>
      <family val="1"/>
      <charset val="204"/>
    </font>
    <font>
      <b/>
      <sz val="11"/>
      <name val="Times New Roman"/>
      <family val="1"/>
      <charset val="204"/>
    </font>
    <font>
      <sz val="11"/>
      <color theme="1"/>
      <name val="Times New Roman"/>
      <family val="1"/>
      <charset val="204"/>
    </font>
    <font>
      <sz val="10"/>
      <name val="Arial"/>
      <family val="2"/>
      <charset val="204"/>
    </font>
    <font>
      <sz val="10"/>
      <name val="Times New Roman"/>
      <family val="1"/>
      <charset val="204"/>
    </font>
    <font>
      <sz val="11"/>
      <name val="Calibri"/>
      <family val="2"/>
      <charset val="204"/>
      <scheme val="minor"/>
    </font>
    <font>
      <b/>
      <sz val="9"/>
      <name val="Times New Roman"/>
      <family val="1"/>
      <charset val="204"/>
    </font>
    <font>
      <i/>
      <sz val="7"/>
      <name val="Times New Roman"/>
      <family val="1"/>
      <charset val="204"/>
    </font>
    <font>
      <sz val="9"/>
      <name val="Tahoma"/>
      <family val="2"/>
      <charset val="204"/>
    </font>
    <font>
      <sz val="9"/>
      <name val="Arial"/>
      <family val="2"/>
      <charset val="204"/>
    </font>
    <font>
      <sz val="8"/>
      <name val="Arial"/>
      <family val="2"/>
      <charset val="204"/>
    </font>
    <font>
      <b/>
      <sz val="10"/>
      <name val="Arial"/>
      <family val="2"/>
      <charset val="204"/>
    </font>
    <font>
      <sz val="9"/>
      <color theme="1"/>
      <name val="Calibri"/>
      <family val="2"/>
      <charset val="204"/>
      <scheme val="minor"/>
    </font>
    <font>
      <b/>
      <sz val="8"/>
      <name val="Arial"/>
      <family val="2"/>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22"/>
      </bottom>
      <diagonal/>
    </border>
    <border>
      <left/>
      <right/>
      <top style="thin">
        <color indexed="64"/>
      </top>
      <bottom style="thin">
        <color indexed="64"/>
      </bottom>
      <diagonal/>
    </border>
  </borders>
  <cellStyleXfs count="29">
    <xf numFmtId="0" fontId="0" fillId="0" borderId="0"/>
    <xf numFmtId="0" fontId="2" fillId="0" borderId="0"/>
    <xf numFmtId="0" fontId="7" fillId="0" borderId="0"/>
    <xf numFmtId="164" fontId="1" fillId="0" borderId="0" applyFont="0" applyFill="0" applyBorder="0" applyAlignment="0" applyProtection="0"/>
    <xf numFmtId="0" fontId="12" fillId="0" borderId="1">
      <alignment horizontal="center"/>
    </xf>
    <xf numFmtId="0" fontId="2" fillId="0" borderId="0">
      <alignment vertical="top"/>
    </xf>
    <xf numFmtId="0" fontId="8" fillId="0" borderId="1">
      <alignment horizontal="center"/>
    </xf>
    <xf numFmtId="0" fontId="8" fillId="0" borderId="0">
      <alignment vertical="top"/>
    </xf>
    <xf numFmtId="0" fontId="8" fillId="0" borderId="0">
      <alignment horizontal="right" vertical="top" wrapText="1"/>
    </xf>
    <xf numFmtId="0" fontId="8" fillId="0" borderId="0"/>
    <xf numFmtId="0" fontId="8" fillId="0" borderId="0"/>
    <xf numFmtId="0" fontId="8" fillId="0" borderId="0"/>
    <xf numFmtId="0" fontId="8" fillId="0" borderId="0"/>
    <xf numFmtId="0" fontId="8" fillId="0" borderId="1">
      <alignment horizontal="center" wrapText="1"/>
    </xf>
    <xf numFmtId="0" fontId="2" fillId="0" borderId="0">
      <alignment vertical="top"/>
    </xf>
    <xf numFmtId="0" fontId="8" fillId="0" borderId="1">
      <alignment horizontal="center"/>
    </xf>
    <xf numFmtId="0" fontId="7" fillId="0" borderId="0"/>
    <xf numFmtId="0" fontId="8" fillId="0" borderId="0"/>
    <xf numFmtId="0" fontId="8" fillId="0" borderId="1">
      <alignment horizontal="center" wrapText="1"/>
    </xf>
    <xf numFmtId="0" fontId="8" fillId="0" borderId="1">
      <alignment horizontal="center"/>
    </xf>
    <xf numFmtId="0" fontId="8" fillId="0" borderId="1">
      <alignment horizontal="center" wrapText="1"/>
    </xf>
    <xf numFmtId="0" fontId="8" fillId="0" borderId="1">
      <alignment horizontal="center"/>
    </xf>
    <xf numFmtId="0" fontId="8" fillId="0" borderId="0">
      <alignment horizontal="center" vertical="top" wrapText="1"/>
    </xf>
    <xf numFmtId="0" fontId="8" fillId="0" borderId="0">
      <alignment horizontal="center"/>
    </xf>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8" fillId="0" borderId="0">
      <alignment horizontal="left" vertical="top"/>
    </xf>
    <xf numFmtId="0" fontId="8" fillId="0" borderId="0"/>
  </cellStyleXfs>
  <cellXfs count="88">
    <xf numFmtId="0" fontId="0" fillId="0" borderId="0" xfId="0"/>
    <xf numFmtId="0" fontId="3" fillId="0" borderId="0" xfId="1" applyFont="1"/>
    <xf numFmtId="0" fontId="4" fillId="0" borderId="0" xfId="1" applyFont="1"/>
    <xf numFmtId="0" fontId="5" fillId="0" borderId="0" xfId="0" applyFont="1" applyAlignment="1"/>
    <xf numFmtId="0" fontId="3" fillId="0" borderId="0" xfId="0" applyFont="1"/>
    <xf numFmtId="0" fontId="5" fillId="0" borderId="0" xfId="0" applyFont="1"/>
    <xf numFmtId="0" fontId="9" fillId="0" borderId="0" xfId="0" applyFont="1"/>
    <xf numFmtId="0" fontId="3" fillId="0" borderId="0" xfId="0" applyFont="1" applyAlignment="1">
      <alignment horizontal="center"/>
    </xf>
    <xf numFmtId="0" fontId="9" fillId="0" borderId="0" xfId="0" applyFont="1" applyAlignment="1">
      <alignment horizontal="centerContinuous"/>
    </xf>
    <xf numFmtId="0" fontId="11" fillId="0" borderId="0" xfId="0" applyFont="1" applyAlignment="1">
      <alignment horizontal="center" vertical="top"/>
    </xf>
    <xf numFmtId="2" fontId="9" fillId="0" borderId="0" xfId="0" applyNumberFormat="1" applyFont="1"/>
    <xf numFmtId="0" fontId="8" fillId="0" borderId="0" xfId="1" applyFont="1"/>
    <xf numFmtId="0" fontId="6" fillId="0" borderId="0" xfId="0" applyFont="1"/>
    <xf numFmtId="0" fontId="13" fillId="0" borderId="19" xfId="0" applyNumberFormat="1" applyFont="1" applyBorder="1" applyAlignment="1">
      <alignment horizontal="center" vertical="top" wrapText="1"/>
    </xf>
    <xf numFmtId="0" fontId="14" fillId="0" borderId="19" xfId="0" applyNumberFormat="1" applyFont="1" applyBorder="1" applyAlignment="1">
      <alignment horizontal="center" vertical="top" wrapText="1"/>
    </xf>
    <xf numFmtId="49" fontId="0" fillId="0" borderId="19" xfId="0" applyNumberFormat="1" applyFont="1" applyBorder="1" applyAlignment="1">
      <alignment horizontal="center" wrapText="1"/>
    </xf>
    <xf numFmtId="0" fontId="0" fillId="0" borderId="19" xfId="0" applyNumberFormat="1" applyFont="1" applyBorder="1" applyAlignment="1">
      <alignment horizontal="center" wrapText="1"/>
    </xf>
    <xf numFmtId="49" fontId="15" fillId="0" borderId="6" xfId="0" applyNumberFormat="1" applyFont="1" applyBorder="1" applyAlignment="1">
      <alignment horizontal="center" vertical="top" wrapText="1"/>
    </xf>
    <xf numFmtId="0" fontId="0" fillId="0" borderId="6" xfId="0" applyNumberFormat="1" applyBorder="1" applyAlignment="1">
      <alignment horizontal="left" vertical="top" wrapText="1"/>
    </xf>
    <xf numFmtId="4" fontId="0" fillId="0" borderId="6" xfId="0" applyNumberFormat="1" applyFont="1" applyBorder="1" applyAlignment="1">
      <alignment horizontal="right" vertical="top" wrapText="1"/>
    </xf>
    <xf numFmtId="49" fontId="15" fillId="0" borderId="26" xfId="0" applyNumberFormat="1" applyFont="1" applyBorder="1" applyAlignment="1">
      <alignment horizontal="right" vertical="top" wrapText="1"/>
    </xf>
    <xf numFmtId="0" fontId="15" fillId="0" borderId="26" xfId="0" applyNumberFormat="1" applyFont="1" applyBorder="1" applyAlignment="1">
      <alignment horizontal="left" vertical="top" wrapText="1"/>
    </xf>
    <xf numFmtId="0" fontId="15" fillId="0" borderId="26" xfId="0" applyNumberFormat="1" applyFont="1" applyBorder="1" applyAlignment="1">
      <alignment horizontal="right" vertical="top" wrapText="1"/>
    </xf>
    <xf numFmtId="49" fontId="15" fillId="0" borderId="28"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8" xfId="0" applyNumberFormat="1" applyFont="1" applyBorder="1" applyAlignment="1">
      <alignment horizontal="right" vertical="top" wrapText="1"/>
    </xf>
    <xf numFmtId="49" fontId="15" fillId="0" borderId="10" xfId="0" applyNumberFormat="1" applyFont="1" applyBorder="1" applyAlignment="1">
      <alignment horizontal="right" vertical="top" wrapText="1"/>
    </xf>
    <xf numFmtId="0" fontId="0" fillId="0" borderId="10" xfId="0" applyNumberFormat="1" applyFont="1" applyBorder="1" applyAlignment="1">
      <alignment horizontal="left" vertical="top" wrapText="1"/>
    </xf>
    <xf numFmtId="0" fontId="0" fillId="0" borderId="10" xfId="0" applyNumberFormat="1" applyFont="1" applyBorder="1" applyAlignment="1">
      <alignment horizontal="right" vertical="top" wrapText="1"/>
    </xf>
    <xf numFmtId="2" fontId="9" fillId="0" borderId="0" xfId="0" applyNumberFormat="1" applyFont="1" applyAlignment="1">
      <alignment vertical="top"/>
    </xf>
    <xf numFmtId="0" fontId="0" fillId="0" borderId="10" xfId="0" applyNumberFormat="1" applyBorder="1" applyAlignment="1">
      <alignment horizontal="left" vertical="top" wrapText="1"/>
    </xf>
    <xf numFmtId="49" fontId="15" fillId="0" borderId="10" xfId="0" applyNumberFormat="1" applyFont="1" applyBorder="1" applyAlignment="1">
      <alignment horizontal="center" vertical="top" wrapText="1"/>
    </xf>
    <xf numFmtId="0" fontId="15" fillId="0" borderId="10" xfId="0" applyNumberFormat="1" applyFont="1" applyBorder="1" applyAlignment="1">
      <alignment horizontal="left" vertical="top" wrapText="1"/>
    </xf>
    <xf numFmtId="4" fontId="15" fillId="0" borderId="10" xfId="0" applyNumberFormat="1" applyFont="1" applyBorder="1" applyAlignment="1">
      <alignment horizontal="right" vertical="top" wrapText="1"/>
    </xf>
    <xf numFmtId="4" fontId="9" fillId="0" borderId="0" xfId="0" applyNumberFormat="1" applyFont="1"/>
    <xf numFmtId="49" fontId="15" fillId="0" borderId="1" xfId="0" applyNumberFormat="1" applyFont="1" applyBorder="1" applyAlignment="1">
      <alignment horizontal="center" vertical="top" wrapText="1"/>
    </xf>
    <xf numFmtId="0" fontId="0" fillId="0" borderId="1" xfId="0" applyNumberFormat="1" applyBorder="1" applyAlignment="1">
      <alignment horizontal="left" vertical="top" wrapText="1"/>
    </xf>
    <xf numFmtId="4" fontId="0" fillId="0" borderId="1" xfId="0" applyNumberFormat="1" applyFont="1" applyBorder="1" applyAlignment="1">
      <alignment horizontal="right" vertical="top" wrapText="1"/>
    </xf>
    <xf numFmtId="0" fontId="16" fillId="0" borderId="1" xfId="0" applyNumberFormat="1" applyFont="1" applyBorder="1" applyAlignment="1">
      <alignment horizontal="left" vertical="top" wrapText="1"/>
    </xf>
    <xf numFmtId="0" fontId="17" fillId="0" borderId="1" xfId="0" applyNumberFormat="1" applyFont="1" applyBorder="1" applyAlignment="1">
      <alignment horizontal="left" vertical="top" wrapText="1"/>
    </xf>
    <xf numFmtId="4" fontId="15" fillId="0" borderId="1" xfId="0" applyNumberFormat="1" applyFont="1" applyBorder="1" applyAlignment="1">
      <alignment horizontal="right" vertical="top" wrapText="1"/>
    </xf>
    <xf numFmtId="0" fontId="0" fillId="0" borderId="0" xfId="0" applyNumberFormat="1" applyFont="1" applyAlignment="1">
      <alignment wrapText="1"/>
    </xf>
    <xf numFmtId="0" fontId="15" fillId="0" borderId="4" xfId="0" applyNumberFormat="1" applyFont="1" applyBorder="1" applyAlignment="1">
      <alignment horizontal="left" vertical="top" wrapText="1"/>
    </xf>
    <xf numFmtId="0" fontId="15" fillId="0" borderId="5" xfId="0" applyNumberFormat="1" applyFont="1" applyBorder="1" applyAlignment="1">
      <alignment horizontal="left" vertical="top" wrapText="1"/>
    </xf>
    <xf numFmtId="0" fontId="15" fillId="0" borderId="30" xfId="0" applyNumberFormat="1" applyFont="1" applyBorder="1" applyAlignment="1">
      <alignment horizontal="left" vertical="top" wrapText="1"/>
    </xf>
    <xf numFmtId="0" fontId="0" fillId="0" borderId="4" xfId="0" applyNumberFormat="1" applyFont="1" applyBorder="1" applyAlignment="1">
      <alignment horizontal="left" vertical="top" wrapText="1"/>
    </xf>
    <xf numFmtId="0" fontId="0" fillId="0" borderId="5"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11"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12" xfId="0" applyNumberFormat="1" applyFont="1" applyBorder="1" applyAlignment="1">
      <alignment horizontal="left" vertical="top" wrapText="1"/>
    </xf>
    <xf numFmtId="0" fontId="15" fillId="0" borderId="11" xfId="0" applyNumberFormat="1" applyFont="1" applyBorder="1" applyAlignment="1">
      <alignment horizontal="left" vertical="top" wrapText="1"/>
    </xf>
    <xf numFmtId="0" fontId="15" fillId="0" borderId="13" xfId="0" applyNumberFormat="1" applyFont="1" applyBorder="1" applyAlignment="1">
      <alignment horizontal="left" vertical="top" wrapText="1"/>
    </xf>
    <xf numFmtId="0" fontId="15" fillId="0" borderId="12" xfId="0" applyNumberFormat="1" applyFont="1" applyBorder="1" applyAlignment="1">
      <alignment horizontal="left" vertical="top" wrapText="1"/>
    </xf>
    <xf numFmtId="0" fontId="15" fillId="0" borderId="14" xfId="0" applyNumberFormat="1" applyFont="1" applyBorder="1" applyAlignment="1">
      <alignment horizontal="left" vertical="top" wrapText="1"/>
    </xf>
    <xf numFmtId="0" fontId="15" fillId="0" borderId="15" xfId="0" applyNumberFormat="1" applyFont="1" applyBorder="1" applyAlignment="1">
      <alignment horizontal="left" vertical="top" wrapText="1"/>
    </xf>
    <xf numFmtId="0" fontId="15" fillId="0" borderId="27"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6" xfId="0" applyNumberFormat="1" applyBorder="1" applyAlignment="1">
      <alignment horizontal="left" vertical="top" wrapText="1"/>
    </xf>
    <xf numFmtId="0" fontId="0" fillId="0" borderId="29" xfId="0" applyNumberFormat="1" applyFont="1" applyBorder="1" applyAlignment="1">
      <alignment horizontal="left" vertical="top" wrapText="1"/>
    </xf>
    <xf numFmtId="0" fontId="0" fillId="0" borderId="11" xfId="0" applyNumberFormat="1" applyBorder="1" applyAlignment="1">
      <alignment horizontal="left" vertical="top" wrapText="1"/>
    </xf>
    <xf numFmtId="0" fontId="15" fillId="0" borderId="2" xfId="0" applyNumberFormat="1" applyFont="1" applyBorder="1" applyAlignment="1">
      <alignment horizontal="left" vertical="top" wrapText="1"/>
    </xf>
    <xf numFmtId="0" fontId="15" fillId="0" borderId="3" xfId="0" applyNumberFormat="1" applyFont="1" applyBorder="1" applyAlignment="1">
      <alignment horizontal="left" vertical="top" wrapText="1"/>
    </xf>
    <xf numFmtId="0" fontId="0" fillId="0" borderId="2" xfId="0" applyNumberFormat="1" applyBorder="1" applyAlignment="1">
      <alignment horizontal="left" vertical="top" wrapText="1"/>
    </xf>
    <xf numFmtId="0" fontId="0" fillId="0" borderId="18" xfId="0" applyNumberFormat="1" applyFont="1" applyBorder="1" applyAlignment="1">
      <alignment horizontal="left" vertical="top" wrapText="1"/>
    </xf>
    <xf numFmtId="0" fontId="0" fillId="0" borderId="3" xfId="0" applyNumberFormat="1" applyFont="1" applyBorder="1" applyAlignment="1">
      <alignment horizontal="left" vertical="top" wrapText="1"/>
    </xf>
    <xf numFmtId="4" fontId="0" fillId="0" borderId="6" xfId="0" applyNumberFormat="1" applyFont="1" applyBorder="1" applyAlignment="1">
      <alignment horizontal="right" vertical="top" wrapText="1"/>
    </xf>
    <xf numFmtId="4" fontId="0" fillId="0" borderId="7" xfId="0" applyNumberFormat="1" applyFont="1" applyBorder="1" applyAlignment="1">
      <alignment horizontal="right" vertical="top" wrapText="1"/>
    </xf>
    <xf numFmtId="49" fontId="15" fillId="0" borderId="6" xfId="0" applyNumberFormat="1" applyFont="1" applyBorder="1" applyAlignment="1">
      <alignment horizontal="center" vertical="top" wrapText="1"/>
    </xf>
    <xf numFmtId="49" fontId="15" fillId="0" borderId="28" xfId="0" applyNumberFormat="1" applyFont="1" applyBorder="1" applyAlignment="1">
      <alignment horizontal="center" vertical="top" wrapText="1"/>
    </xf>
    <xf numFmtId="0" fontId="15" fillId="0" borderId="8" xfId="0" applyNumberFormat="1" applyFont="1" applyBorder="1" applyAlignment="1">
      <alignment horizontal="left" vertical="top" wrapText="1"/>
    </xf>
    <xf numFmtId="0" fontId="15" fillId="0" borderId="9" xfId="0" applyNumberFormat="1" applyFont="1" applyBorder="1" applyAlignment="1">
      <alignment horizontal="left" vertical="top" wrapText="1"/>
    </xf>
    <xf numFmtId="0" fontId="0" fillId="0" borderId="8"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9" xfId="0" applyNumberFormat="1" applyFont="1" applyBorder="1" applyAlignment="1">
      <alignment horizontal="left" vertical="top" wrapText="1"/>
    </xf>
    <xf numFmtId="0" fontId="0" fillId="0" borderId="6" xfId="0" applyNumberFormat="1" applyBorder="1" applyAlignment="1">
      <alignment horizontal="left" vertical="top" wrapText="1"/>
    </xf>
    <xf numFmtId="0" fontId="0" fillId="0" borderId="7" xfId="0" applyNumberFormat="1" applyFont="1" applyBorder="1" applyAlignment="1">
      <alignment horizontal="left" vertical="top" wrapText="1"/>
    </xf>
    <xf numFmtId="0" fontId="0" fillId="0" borderId="18" xfId="0" applyNumberFormat="1" applyBorder="1" applyAlignment="1">
      <alignment horizontal="left" vertical="top" wrapText="1"/>
    </xf>
    <xf numFmtId="0" fontId="0" fillId="0" borderId="3" xfId="0" applyNumberFormat="1" applyBorder="1" applyAlignment="1">
      <alignment horizontal="left" vertical="top" wrapText="1"/>
    </xf>
    <xf numFmtId="0" fontId="5" fillId="0" borderId="0" xfId="0" applyFont="1" applyAlignment="1">
      <alignment horizontal="center"/>
    </xf>
    <xf numFmtId="0" fontId="10" fillId="0" borderId="0" xfId="0" applyFont="1" applyAlignment="1">
      <alignment horizontal="center" vertical="center" wrapText="1"/>
    </xf>
    <xf numFmtId="0" fontId="13" fillId="0" borderId="20" xfId="0" applyNumberFormat="1" applyFont="1" applyBorder="1" applyAlignment="1">
      <alignment horizontal="center" vertical="top" wrapText="1"/>
    </xf>
    <xf numFmtId="0" fontId="13" fillId="0" borderId="21" xfId="0" applyNumberFormat="1" applyFont="1" applyBorder="1" applyAlignment="1">
      <alignment horizontal="center" vertical="top" wrapText="1"/>
    </xf>
    <xf numFmtId="0" fontId="13" fillId="0" borderId="22" xfId="0" applyNumberFormat="1" applyFont="1" applyBorder="1" applyAlignment="1">
      <alignment horizontal="center" vertical="top" wrapText="1"/>
    </xf>
    <xf numFmtId="0" fontId="0" fillId="0" borderId="23" xfId="0" applyNumberFormat="1" applyFont="1" applyBorder="1" applyAlignment="1">
      <alignment horizontal="center" wrapText="1"/>
    </xf>
    <xf numFmtId="0" fontId="0" fillId="0" borderId="24" xfId="0" applyNumberFormat="1" applyFont="1" applyBorder="1" applyAlignment="1">
      <alignment horizontal="center" wrapText="1"/>
    </xf>
    <xf numFmtId="0" fontId="0" fillId="0" borderId="25" xfId="0" applyNumberFormat="1" applyFont="1" applyBorder="1" applyAlignment="1">
      <alignment horizontal="center" wrapText="1"/>
    </xf>
  </cellXfs>
  <cellStyles count="29">
    <cellStyle name="Акт" xfId="4"/>
    <cellStyle name="АктМТСН" xfId="5"/>
    <cellStyle name="ВедРесурсов" xfId="6"/>
    <cellStyle name="ВедРесурсовАкт" xfId="7"/>
    <cellStyle name="Итоги" xfId="8"/>
    <cellStyle name="ИтогоАктБазЦ" xfId="9"/>
    <cellStyle name="ИтогоАктТекЦ" xfId="10"/>
    <cellStyle name="ИтогоБазЦ" xfId="11"/>
    <cellStyle name="ИтогоТекЦ" xfId="12"/>
    <cellStyle name="ЛокСмета" xfId="13"/>
    <cellStyle name="ЛокСмМТСН" xfId="14"/>
    <cellStyle name="ОбСмета" xfId="15"/>
    <cellStyle name="Обычный" xfId="0" builtinId="0"/>
    <cellStyle name="Обычный 2" xfId="1"/>
    <cellStyle name="Обычный 3" xfId="2"/>
    <cellStyle name="Обычный 4" xfId="16"/>
    <cellStyle name="Параметр" xfId="17"/>
    <cellStyle name="ПеременныеСметы" xfId="18"/>
    <cellStyle name="РесСмета" xfId="19"/>
    <cellStyle name="СводкаСтоимРаб" xfId="20"/>
    <cellStyle name="СводРасч" xfId="21"/>
    <cellStyle name="Список ресурсов" xfId="22"/>
    <cellStyle name="Титул" xfId="23"/>
    <cellStyle name="Финансовый 2" xfId="24"/>
    <cellStyle name="Финансовый 2 2" xfId="3"/>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541020</xdr:colOff>
      <xdr:row>12</xdr:row>
      <xdr:rowOff>754380</xdr:rowOff>
    </xdr:from>
    <xdr:to>
      <xdr:col>8</xdr:col>
      <xdr:colOff>551604</xdr:colOff>
      <xdr:row>13</xdr:row>
      <xdr:rowOff>2963</xdr:rowOff>
    </xdr:to>
    <xdr:cxnSp macro="">
      <xdr:nvCxnSpPr>
        <xdr:cNvPr id="2" name="Прямая соединительная линия 1"/>
        <xdr:cNvCxnSpPr/>
      </xdr:nvCxnSpPr>
      <xdr:spPr>
        <a:xfrm flipV="1">
          <a:off x="388620" y="2766060"/>
          <a:ext cx="5420784" cy="1058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tabSelected="1" topLeftCell="A31" zoomScaleNormal="100" workbookViewId="0">
      <selection activeCell="I40" sqref="I40"/>
    </sheetView>
  </sheetViews>
  <sheetFormatPr defaultColWidth="9.140625" defaultRowHeight="15" x14ac:dyDescent="0.25"/>
  <cols>
    <col min="1" max="1" width="5.7109375" style="6" customWidth="1"/>
    <col min="2" max="3" width="8.28515625" style="6" customWidth="1"/>
    <col min="4" max="7" width="10.28515625" style="6" customWidth="1"/>
    <col min="8" max="8" width="13" style="6" customWidth="1"/>
    <col min="9" max="9" width="13.7109375" style="6" customWidth="1"/>
    <col min="10" max="10" width="12.7109375" style="6" customWidth="1"/>
    <col min="11" max="11" width="10.28515625" style="6" bestFit="1" customWidth="1"/>
    <col min="12" max="16384" width="9.140625" style="6"/>
  </cols>
  <sheetData>
    <row r="1" spans="1:9" s="11" customFormat="1" x14ac:dyDescent="0.25">
      <c r="C1" s="1" t="s">
        <v>0</v>
      </c>
      <c r="F1" s="1" t="s">
        <v>1</v>
      </c>
    </row>
    <row r="2" spans="1:9" s="11" customFormat="1" x14ac:dyDescent="0.25">
      <c r="F2" s="1"/>
    </row>
    <row r="3" spans="1:9" s="11" customFormat="1" x14ac:dyDescent="0.25">
      <c r="A3" s="1" t="s">
        <v>2</v>
      </c>
      <c r="G3" s="1" t="s">
        <v>2</v>
      </c>
    </row>
    <row r="4" spans="1:9" s="11" customFormat="1" x14ac:dyDescent="0.25">
      <c r="A4" s="1" t="s">
        <v>3</v>
      </c>
      <c r="G4" s="1" t="s">
        <v>18</v>
      </c>
    </row>
    <row r="5" spans="1:9" s="11" customFormat="1" x14ac:dyDescent="0.25">
      <c r="A5" s="1" t="s">
        <v>4</v>
      </c>
      <c r="G5" s="1" t="s">
        <v>19</v>
      </c>
    </row>
    <row r="6" spans="1:9" s="11" customFormat="1" x14ac:dyDescent="0.25">
      <c r="A6" s="1"/>
      <c r="G6" s="1"/>
    </row>
    <row r="7" spans="1:9" s="12" customFormat="1" x14ac:dyDescent="0.25">
      <c r="A7" s="2" t="s">
        <v>5</v>
      </c>
      <c r="B7" s="11"/>
      <c r="C7" s="11"/>
      <c r="D7" s="11"/>
      <c r="E7" s="11"/>
      <c r="G7" s="2" t="s">
        <v>20</v>
      </c>
    </row>
    <row r="8" spans="1:9" s="11" customFormat="1" x14ac:dyDescent="0.25">
      <c r="A8" s="2" t="s">
        <v>6</v>
      </c>
      <c r="G8" s="2" t="s">
        <v>6</v>
      </c>
    </row>
    <row r="9" spans="1:9" x14ac:dyDescent="0.25">
      <c r="A9" s="4"/>
    </row>
    <row r="10" spans="1:9" x14ac:dyDescent="0.25">
      <c r="A10" s="80" t="s">
        <v>15</v>
      </c>
      <c r="B10" s="80"/>
      <c r="C10" s="80"/>
      <c r="D10" s="80"/>
      <c r="E10" s="80"/>
      <c r="F10" s="80"/>
      <c r="G10" s="80"/>
      <c r="H10" s="80"/>
      <c r="I10" s="3"/>
    </row>
    <row r="11" spans="1:9" x14ac:dyDescent="0.25">
      <c r="A11" s="80" t="s">
        <v>16</v>
      </c>
      <c r="B11" s="80"/>
      <c r="C11" s="80"/>
      <c r="D11" s="80"/>
      <c r="E11" s="80"/>
      <c r="F11" s="80"/>
      <c r="G11" s="80"/>
      <c r="H11" s="80"/>
      <c r="I11" s="3"/>
    </row>
    <row r="12" spans="1:9" ht="5.25" customHeight="1" x14ac:dyDescent="0.25">
      <c r="A12" s="4"/>
      <c r="B12" s="4"/>
      <c r="C12" s="4"/>
      <c r="D12" s="4"/>
      <c r="E12" s="5"/>
      <c r="F12" s="4"/>
      <c r="G12" s="4"/>
      <c r="H12" s="4"/>
      <c r="I12" s="4"/>
    </row>
    <row r="13" spans="1:9" ht="60" customHeight="1" x14ac:dyDescent="0.25">
      <c r="A13" s="81" t="s">
        <v>17</v>
      </c>
      <c r="B13" s="81"/>
      <c r="C13" s="81"/>
      <c r="D13" s="81"/>
      <c r="E13" s="81"/>
      <c r="F13" s="81"/>
      <c r="G13" s="81"/>
      <c r="H13" s="81"/>
      <c r="I13" s="81"/>
    </row>
    <row r="14" spans="1:9" ht="14.25" customHeight="1" x14ac:dyDescent="0.25">
      <c r="A14" s="7"/>
      <c r="D14" s="8"/>
      <c r="E14" s="9" t="s">
        <v>7</v>
      </c>
    </row>
    <row r="15" spans="1:9" ht="85.15" customHeight="1" x14ac:dyDescent="0.25">
      <c r="A15" s="13" t="s">
        <v>21</v>
      </c>
      <c r="B15" s="82" t="s">
        <v>22</v>
      </c>
      <c r="C15" s="83"/>
      <c r="D15" s="82" t="s">
        <v>23</v>
      </c>
      <c r="E15" s="84"/>
      <c r="F15" s="84"/>
      <c r="G15" s="83"/>
      <c r="H15" s="14" t="s">
        <v>24</v>
      </c>
      <c r="I15" s="13" t="s">
        <v>25</v>
      </c>
    </row>
    <row r="16" spans="1:9" x14ac:dyDescent="0.25">
      <c r="A16" s="15" t="s">
        <v>26</v>
      </c>
      <c r="B16" s="85">
        <v>2</v>
      </c>
      <c r="C16" s="86"/>
      <c r="D16" s="85">
        <v>3</v>
      </c>
      <c r="E16" s="87"/>
      <c r="F16" s="87"/>
      <c r="G16" s="86"/>
      <c r="H16" s="16">
        <v>4</v>
      </c>
      <c r="I16" s="16">
        <v>5</v>
      </c>
    </row>
    <row r="17" spans="1:10" ht="157.15" customHeight="1" x14ac:dyDescent="0.25">
      <c r="A17" s="17" t="s">
        <v>26</v>
      </c>
      <c r="B17" s="62" t="s">
        <v>27</v>
      </c>
      <c r="C17" s="63"/>
      <c r="D17" s="64" t="s">
        <v>28</v>
      </c>
      <c r="E17" s="78"/>
      <c r="F17" s="78"/>
      <c r="G17" s="79"/>
      <c r="H17" s="18" t="s">
        <v>29</v>
      </c>
      <c r="I17" s="19">
        <f>(11960+50)*4*0.6*4.09*1.1*1.4*0.825</f>
        <v>149779.44827999998</v>
      </c>
      <c r="J17" s="10"/>
    </row>
    <row r="18" spans="1:10" x14ac:dyDescent="0.25">
      <c r="A18" s="20" t="s">
        <v>30</v>
      </c>
      <c r="B18" s="54" t="s">
        <v>9</v>
      </c>
      <c r="C18" s="55"/>
      <c r="D18" s="54"/>
      <c r="E18" s="56"/>
      <c r="F18" s="56"/>
      <c r="G18" s="55"/>
      <c r="H18" s="21"/>
      <c r="I18" s="22"/>
    </row>
    <row r="19" spans="1:10" ht="14.45" customHeight="1" x14ac:dyDescent="0.25">
      <c r="A19" s="23" t="s">
        <v>30</v>
      </c>
      <c r="B19" s="57" t="s">
        <v>31</v>
      </c>
      <c r="C19" s="58"/>
      <c r="D19" s="57" t="s">
        <v>32</v>
      </c>
      <c r="E19" s="60"/>
      <c r="F19" s="60"/>
      <c r="G19" s="58"/>
      <c r="H19" s="24"/>
      <c r="I19" s="25"/>
    </row>
    <row r="20" spans="1:10" ht="14.45" customHeight="1" x14ac:dyDescent="0.25">
      <c r="A20" s="23" t="s">
        <v>30</v>
      </c>
      <c r="B20" s="57"/>
      <c r="C20" s="58"/>
      <c r="D20" s="57" t="s">
        <v>33</v>
      </c>
      <c r="E20" s="60"/>
      <c r="F20" s="60"/>
      <c r="G20" s="58"/>
      <c r="H20" s="24"/>
      <c r="I20" s="25"/>
    </row>
    <row r="21" spans="1:10" x14ac:dyDescent="0.25">
      <c r="A21" s="23" t="s">
        <v>30</v>
      </c>
      <c r="B21" s="57"/>
      <c r="C21" s="58"/>
      <c r="D21" s="57" t="s">
        <v>34</v>
      </c>
      <c r="E21" s="60"/>
      <c r="F21" s="60"/>
      <c r="G21" s="58"/>
      <c r="H21" s="24"/>
      <c r="I21" s="25"/>
    </row>
    <row r="22" spans="1:10" ht="15" customHeight="1" x14ac:dyDescent="0.25">
      <c r="A22" s="23" t="s">
        <v>30</v>
      </c>
      <c r="B22" s="57"/>
      <c r="C22" s="58"/>
      <c r="D22" s="57" t="s">
        <v>35</v>
      </c>
      <c r="E22" s="60"/>
      <c r="F22" s="60"/>
      <c r="G22" s="58"/>
      <c r="H22" s="24"/>
      <c r="I22" s="25"/>
    </row>
    <row r="23" spans="1:10" ht="82.15" customHeight="1" x14ac:dyDescent="0.25">
      <c r="A23" s="26" t="s">
        <v>30</v>
      </c>
      <c r="B23" s="48" t="s">
        <v>11</v>
      </c>
      <c r="C23" s="49"/>
      <c r="D23" s="48"/>
      <c r="E23" s="50"/>
      <c r="F23" s="50"/>
      <c r="G23" s="49"/>
      <c r="H23" s="27" t="s">
        <v>36</v>
      </c>
      <c r="I23" s="28"/>
    </row>
    <row r="24" spans="1:10" ht="180" customHeight="1" x14ac:dyDescent="0.25">
      <c r="A24" s="69" t="s">
        <v>37</v>
      </c>
      <c r="B24" s="62" t="s">
        <v>38</v>
      </c>
      <c r="C24" s="63"/>
      <c r="D24" s="64" t="s">
        <v>39</v>
      </c>
      <c r="E24" s="65"/>
      <c r="F24" s="65"/>
      <c r="G24" s="66"/>
      <c r="H24" s="76" t="s">
        <v>40</v>
      </c>
      <c r="I24" s="67">
        <f>(0.035 - (0.035 - 0.018) / (0.4 - 0.2) * (0.4 - 0.12548503)) * 1 * 4.09 * 0.7 * 0.85*1000000</f>
        <v>28390.348054302485</v>
      </c>
      <c r="J24" s="29"/>
    </row>
    <row r="25" spans="1:10" ht="52.15" customHeight="1" x14ac:dyDescent="0.25">
      <c r="A25" s="70"/>
      <c r="B25" s="71"/>
      <c r="C25" s="72"/>
      <c r="D25" s="73"/>
      <c r="E25" s="74"/>
      <c r="F25" s="74"/>
      <c r="G25" s="75"/>
      <c r="H25" s="77"/>
      <c r="I25" s="68"/>
    </row>
    <row r="26" spans="1:10" x14ac:dyDescent="0.25">
      <c r="A26" s="20" t="s">
        <v>30</v>
      </c>
      <c r="B26" s="54" t="s">
        <v>9</v>
      </c>
      <c r="C26" s="55"/>
      <c r="D26" s="54"/>
      <c r="E26" s="56"/>
      <c r="F26" s="56"/>
      <c r="G26" s="55"/>
      <c r="H26" s="21"/>
      <c r="I26" s="22"/>
    </row>
    <row r="27" spans="1:10" ht="35.450000000000003" customHeight="1" x14ac:dyDescent="0.25">
      <c r="A27" s="23" t="s">
        <v>30</v>
      </c>
      <c r="B27" s="57" t="s">
        <v>10</v>
      </c>
      <c r="C27" s="58"/>
      <c r="D27" s="57" t="s">
        <v>41</v>
      </c>
      <c r="E27" s="60"/>
      <c r="F27" s="60"/>
      <c r="G27" s="58"/>
      <c r="H27" s="24"/>
      <c r="I27" s="25"/>
    </row>
    <row r="28" spans="1:10" ht="14.45" customHeight="1" x14ac:dyDescent="0.25">
      <c r="A28" s="23" t="s">
        <v>30</v>
      </c>
      <c r="B28" s="57"/>
      <c r="C28" s="58"/>
      <c r="D28" s="57" t="s">
        <v>33</v>
      </c>
      <c r="E28" s="60"/>
      <c r="F28" s="60"/>
      <c r="G28" s="58"/>
      <c r="H28" s="24"/>
      <c r="I28" s="25"/>
    </row>
    <row r="29" spans="1:10" ht="39" customHeight="1" x14ac:dyDescent="0.25">
      <c r="A29" s="23" t="s">
        <v>30</v>
      </c>
      <c r="B29" s="57"/>
      <c r="C29" s="58"/>
      <c r="D29" s="57" t="s">
        <v>42</v>
      </c>
      <c r="E29" s="60"/>
      <c r="F29" s="60"/>
      <c r="G29" s="58"/>
      <c r="H29" s="24"/>
      <c r="I29" s="25"/>
    </row>
    <row r="30" spans="1:10" ht="38.450000000000003" customHeight="1" x14ac:dyDescent="0.25">
      <c r="A30" s="26" t="s">
        <v>30</v>
      </c>
      <c r="B30" s="61" t="s">
        <v>11</v>
      </c>
      <c r="C30" s="49"/>
      <c r="D30" s="48"/>
      <c r="E30" s="50"/>
      <c r="F30" s="50"/>
      <c r="G30" s="49"/>
      <c r="H30" s="30" t="s">
        <v>43</v>
      </c>
      <c r="I30" s="28"/>
    </row>
    <row r="31" spans="1:10" ht="133.15" customHeight="1" x14ac:dyDescent="0.25">
      <c r="A31" s="17" t="s">
        <v>44</v>
      </c>
      <c r="B31" s="62" t="s">
        <v>8</v>
      </c>
      <c r="C31" s="63"/>
      <c r="D31" s="64" t="s">
        <v>45</v>
      </c>
      <c r="E31" s="65"/>
      <c r="F31" s="65"/>
      <c r="G31" s="66"/>
      <c r="H31" s="18" t="s">
        <v>46</v>
      </c>
      <c r="I31" s="19">
        <f>(0+ 800 * 1) * 1 * 0.5 * 4.09</f>
        <v>1636</v>
      </c>
    </row>
    <row r="32" spans="1:10" x14ac:dyDescent="0.25">
      <c r="A32" s="20" t="s">
        <v>30</v>
      </c>
      <c r="B32" s="54" t="s">
        <v>9</v>
      </c>
      <c r="C32" s="55"/>
      <c r="D32" s="54"/>
      <c r="E32" s="56"/>
      <c r="F32" s="56"/>
      <c r="G32" s="55"/>
      <c r="H32" s="21"/>
      <c r="I32" s="22"/>
    </row>
    <row r="33" spans="1:10" ht="15" customHeight="1" x14ac:dyDescent="0.25">
      <c r="A33" s="23" t="s">
        <v>30</v>
      </c>
      <c r="B33" s="57" t="s">
        <v>10</v>
      </c>
      <c r="C33" s="58"/>
      <c r="D33" s="59" t="s">
        <v>47</v>
      </c>
      <c r="E33" s="60"/>
      <c r="F33" s="60"/>
      <c r="G33" s="58"/>
      <c r="H33" s="24"/>
      <c r="I33" s="25"/>
    </row>
    <row r="34" spans="1:10" ht="51.6" customHeight="1" x14ac:dyDescent="0.25">
      <c r="A34" s="23" t="s">
        <v>30</v>
      </c>
      <c r="B34" s="57"/>
      <c r="C34" s="58"/>
      <c r="D34" s="59" t="s">
        <v>33</v>
      </c>
      <c r="E34" s="60"/>
      <c r="F34" s="60"/>
      <c r="G34" s="58"/>
      <c r="H34" s="24"/>
      <c r="I34" s="25"/>
    </row>
    <row r="35" spans="1:10" ht="39.75" customHeight="1" x14ac:dyDescent="0.25">
      <c r="A35" s="26" t="s">
        <v>30</v>
      </c>
      <c r="B35" s="48" t="s">
        <v>11</v>
      </c>
      <c r="C35" s="49"/>
      <c r="D35" s="48"/>
      <c r="E35" s="50"/>
      <c r="F35" s="50"/>
      <c r="G35" s="49"/>
      <c r="H35" s="27" t="s">
        <v>12</v>
      </c>
      <c r="I35" s="28"/>
    </row>
    <row r="36" spans="1:10" x14ac:dyDescent="0.25">
      <c r="A36" s="31" t="s">
        <v>48</v>
      </c>
      <c r="B36" s="51" t="s">
        <v>49</v>
      </c>
      <c r="C36" s="52"/>
      <c r="D36" s="51"/>
      <c r="E36" s="53"/>
      <c r="F36" s="53"/>
      <c r="G36" s="52"/>
      <c r="H36" s="32"/>
      <c r="I36" s="33">
        <f>SUM(I17:I35)</f>
        <v>179805.79633430246</v>
      </c>
      <c r="J36" s="34"/>
    </row>
    <row r="37" spans="1:10" x14ac:dyDescent="0.25">
      <c r="A37" s="35" t="s">
        <v>50</v>
      </c>
      <c r="B37" s="45" t="s">
        <v>51</v>
      </c>
      <c r="C37" s="46"/>
      <c r="D37" s="45"/>
      <c r="E37" s="47"/>
      <c r="F37" s="47"/>
      <c r="G37" s="46"/>
      <c r="H37" s="36" t="s">
        <v>52</v>
      </c>
      <c r="I37" s="37">
        <f>I36*0.1</f>
        <v>17980.579633430247</v>
      </c>
    </row>
    <row r="38" spans="1:10" ht="44.25" customHeight="1" x14ac:dyDescent="0.25">
      <c r="A38" s="35" t="s">
        <v>53</v>
      </c>
      <c r="B38" s="45" t="s">
        <v>54</v>
      </c>
      <c r="C38" s="46"/>
      <c r="D38" s="45"/>
      <c r="E38" s="47"/>
      <c r="F38" s="47"/>
      <c r="G38" s="46"/>
      <c r="H38" s="38" t="s">
        <v>55</v>
      </c>
      <c r="I38" s="37">
        <v>29413</v>
      </c>
    </row>
    <row r="39" spans="1:10" x14ac:dyDescent="0.25">
      <c r="A39" s="35" t="s">
        <v>56</v>
      </c>
      <c r="B39" s="45" t="s">
        <v>57</v>
      </c>
      <c r="C39" s="46"/>
      <c r="D39" s="45"/>
      <c r="E39" s="47"/>
      <c r="F39" s="47"/>
      <c r="G39" s="46"/>
      <c r="H39" s="38" t="s">
        <v>58</v>
      </c>
      <c r="I39" s="37">
        <f>SUM(I36:I38)</f>
        <v>227199.37596773272</v>
      </c>
      <c r="J39" s="34"/>
    </row>
    <row r="40" spans="1:10" x14ac:dyDescent="0.25">
      <c r="A40" s="35" t="s">
        <v>59</v>
      </c>
      <c r="B40" s="45" t="s">
        <v>60</v>
      </c>
      <c r="C40" s="46"/>
      <c r="D40" s="45"/>
      <c r="E40" s="47"/>
      <c r="F40" s="47"/>
      <c r="G40" s="46"/>
      <c r="H40" s="38" t="s">
        <v>61</v>
      </c>
      <c r="I40" s="37">
        <f>I39*0.2</f>
        <v>45439.875193546548</v>
      </c>
    </row>
    <row r="41" spans="1:10" x14ac:dyDescent="0.25">
      <c r="A41" s="35" t="s">
        <v>62</v>
      </c>
      <c r="B41" s="42" t="s">
        <v>63</v>
      </c>
      <c r="C41" s="43"/>
      <c r="D41" s="42"/>
      <c r="E41" s="44"/>
      <c r="F41" s="44"/>
      <c r="G41" s="43"/>
      <c r="H41" s="39" t="s">
        <v>64</v>
      </c>
      <c r="I41" s="40">
        <f>ROUND(I39+I40,2)</f>
        <v>272639.25</v>
      </c>
    </row>
    <row r="42" spans="1:10" x14ac:dyDescent="0.25">
      <c r="A42" s="41"/>
      <c r="B42" s="41"/>
      <c r="C42" s="41"/>
      <c r="D42" s="41"/>
      <c r="E42" s="41"/>
      <c r="F42" s="41"/>
      <c r="G42" s="41"/>
      <c r="H42" s="41"/>
      <c r="I42" s="41"/>
    </row>
    <row r="43" spans="1:10" x14ac:dyDescent="0.25">
      <c r="A43" s="41"/>
      <c r="B43" s="41"/>
      <c r="C43" s="41"/>
      <c r="D43" s="41"/>
      <c r="E43" s="41"/>
      <c r="F43" s="41"/>
      <c r="G43" s="41"/>
      <c r="H43" s="41"/>
      <c r="I43" s="41"/>
    </row>
    <row r="44" spans="1:10" x14ac:dyDescent="0.25">
      <c r="A44" s="41"/>
      <c r="B44" s="41"/>
      <c r="C44" s="41"/>
      <c r="D44" s="41"/>
      <c r="E44" s="41"/>
      <c r="F44" s="41"/>
      <c r="G44" s="41"/>
      <c r="H44" s="41"/>
      <c r="I44" s="41"/>
    </row>
    <row r="45" spans="1:10" x14ac:dyDescent="0.25">
      <c r="A45" s="4"/>
      <c r="B45" s="4" t="s">
        <v>13</v>
      </c>
      <c r="C45" s="4"/>
      <c r="D45" s="4"/>
      <c r="E45" s="4"/>
      <c r="F45" s="4" t="s">
        <v>14</v>
      </c>
      <c r="G45" s="4"/>
      <c r="H45" s="4"/>
      <c r="I45" s="4"/>
    </row>
  </sheetData>
  <mergeCells count="58">
    <mergeCell ref="B16:C16"/>
    <mergeCell ref="D16:G16"/>
    <mergeCell ref="A10:H10"/>
    <mergeCell ref="A11:H11"/>
    <mergeCell ref="A13:I13"/>
    <mergeCell ref="B15:C15"/>
    <mergeCell ref="D15:G15"/>
    <mergeCell ref="B17:C17"/>
    <mergeCell ref="D17:G17"/>
    <mergeCell ref="B18:C18"/>
    <mergeCell ref="D18:G18"/>
    <mergeCell ref="B19:C19"/>
    <mergeCell ref="D19:G19"/>
    <mergeCell ref="B20:C20"/>
    <mergeCell ref="D20:G20"/>
    <mergeCell ref="B21:C21"/>
    <mergeCell ref="D21:G21"/>
    <mergeCell ref="B22:C22"/>
    <mergeCell ref="D22:G22"/>
    <mergeCell ref="B28:C28"/>
    <mergeCell ref="D28:G28"/>
    <mergeCell ref="B23:C23"/>
    <mergeCell ref="D23:G23"/>
    <mergeCell ref="A24:A25"/>
    <mergeCell ref="B24:C25"/>
    <mergeCell ref="D24:G25"/>
    <mergeCell ref="I24:I25"/>
    <mergeCell ref="B26:C26"/>
    <mergeCell ref="D26:G26"/>
    <mergeCell ref="B27:C27"/>
    <mergeCell ref="D27:G27"/>
    <mergeCell ref="H24:H25"/>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41:C41"/>
    <mergeCell ref="D41:G41"/>
    <mergeCell ref="B38:C38"/>
    <mergeCell ref="D38:G38"/>
    <mergeCell ref="B39:C39"/>
    <mergeCell ref="D39:G39"/>
    <mergeCell ref="B40:C40"/>
    <mergeCell ref="D40:G40"/>
  </mergeCells>
  <pageMargins left="0.82677165354330717" right="0.15748031496062992" top="0.35433070866141736" bottom="0.19685039370078741" header="0.31496062992125984" footer="0.15748031496062992"/>
  <pageSetup paperSize="9" scale="99" orientation="portrait" r:id="rId1"/>
  <headerFooter>
    <oddFooter>&amp;RСтраница &amp;P</oddFooter>
  </headerFooter>
  <rowBreaks count="1" manualBreakCount="1">
    <brk id="2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ТП-898 Кронверкиспр</vt:lpstr>
      <vt:lpstr>Лист1</vt:lpstr>
      <vt:lpstr>Лист2</vt:lpstr>
      <vt:lpstr>Лист3</vt:lpstr>
      <vt:lpstr>'ТП-898 Кронверкиспр'!Заголовки_для_печати</vt:lpstr>
      <vt:lpstr>'ТП-898 Кронверкиспр'!Область_печати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2019-06-05T09:21:02Z</dcterms:modified>
</cp:coreProperties>
</file>