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ВЛ-0,4ТП-1332ГСК Люфт-1(Шуваки)" sheetId="1" r:id="rId1"/>
  </sheets>
  <calcPr calcId="145621"/>
</workbook>
</file>

<file path=xl/calcChain.xml><?xml version="1.0" encoding="utf-8"?>
<calcChain xmlns="http://schemas.openxmlformats.org/spreadsheetml/2006/main">
  <c r="I27" i="1" l="1"/>
  <c r="I20" i="1"/>
  <c r="I19" i="1"/>
  <c r="I32" i="1" s="1"/>
  <c r="I33" i="1" l="1"/>
  <c r="I36" i="1" s="1"/>
  <c r="I37" i="1" l="1"/>
  <c r="I38" i="1" s="1"/>
</calcChain>
</file>

<file path=xl/sharedStrings.xml><?xml version="1.0" encoding="utf-8"?>
<sst xmlns="http://schemas.openxmlformats.org/spreadsheetml/2006/main" count="77" uniqueCount="68">
  <si>
    <t xml:space="preserve">   Приложение  № _____ к договору № _______ от "____"_________________ 201 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</si>
  <si>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</si>
  <si>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</si>
  <si>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</si>
  <si>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</si>
  <si>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</si>
  <si>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</si>
  <si>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</si>
  <si>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</si>
  <si>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</si>
  <si>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</si>
  <si>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201  г.</t>
  </si>
  <si>
    <t>Смета №</t>
  </si>
  <si>
    <t>на рабочую документацию</t>
  </si>
  <si>
    <t>Прокладка кабельного вывода КЛ-0,4 кВ от РУ-0,4 кВ ТП-1332 до пунктовой опоры. Монтаж ВЛИ-0,4 кВ от пунктовой опоры ТП-1332 до границы земельного участка заявителя., ул. Чернышевского, 100</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</si>
  <si>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</si>
  <si>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</si>
  <si>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</si>
  <si>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</si>
  <si>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</si>
  <si>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</si>
  <si>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 ВЛИ-0,4 кВ 
</t>
    </r>
    <r>
      <rPr>
        <sz val="10"/>
        <rFont val="Arial"/>
        <family val="2"/>
        <charset val="204"/>
      </rPr>
      <t xml:space="preserve">Общая стоимость                     строительства 402127,93                                             руб.,                                                                     в ценах 2001г.-61039,46 руб. </t>
    </r>
  </si>
  <si>
    <t>СБЦ 2003г.                                               Раздел3.Табл.12 БЦП=4883,16; Раздел3.Табл.11п.1 стр.31  К1=2,4; Табл.11п.4 стр.31  К2=1,2;   К4=0,805; К5(удорож.)=4,09</t>
  </si>
  <si>
    <t>4883,16х2,4х1,2х0,805х4,09</t>
  </si>
  <si>
    <t>2</t>
  </si>
  <si>
    <t>Кабельные линии напряжением до 35 кВ. Интервалы протяженности до 100 м.</t>
  </si>
  <si>
    <t>Коммунальные инженерные сети и сооружения, 2012 г. Раздел 3.  Таблица 17. Квартальные, межквартальные, уличные кабельные электросети п.3
A=11,960 тыс.руб; 
Количество = 1</t>
  </si>
  <si>
    <t>(A + B * Xзад) * Количество * Кст * Ктек * K2 * (1 + дроб.ч. K1)
(11960руб*1*0,6*4,09*1,4*(1+0,1)*0,825</t>
  </si>
  <si>
    <t>Коэффициенты</t>
  </si>
  <si>
    <t>Стадия: Рабочая документация</t>
  </si>
  <si>
    <t>Кст = 0.6</t>
  </si>
  <si>
    <t>Ктек = 4,09
Письмо Минстроя России от 04.04.2018 №13606-ХМ/09</t>
  </si>
  <si>
    <t>K1 = 1.1
Глава 2.8, п.2.8.1.1</t>
  </si>
  <si>
    <t>K2 = 1.4
Глава 2.8, п.2.8.1.1</t>
  </si>
  <si>
    <t>Разделы документации</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</si>
  <si>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</si>
  <si>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</si>
  <si>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</si>
  <si>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</si>
  <si>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4,09</t>
  </si>
  <si>
    <t/>
  </si>
  <si>
    <t>Стадия: Рабочий проект</t>
  </si>
  <si>
    <t>Кст = 0.50</t>
  </si>
  <si>
    <t>(100%) = 100%</t>
  </si>
  <si>
    <t>4</t>
  </si>
  <si>
    <t>Итого по смете:</t>
  </si>
  <si>
    <t>5</t>
  </si>
  <si>
    <t>Сбор исходных данных</t>
  </si>
  <si>
    <t>10% от п.4</t>
  </si>
  <si>
    <t>6</t>
  </si>
  <si>
    <t>Инженерно-геодезические изыскания</t>
  </si>
  <si>
    <t>Проектные</t>
  </si>
  <si>
    <t>7</t>
  </si>
  <si>
    <t>Согласование  с организациями города</t>
  </si>
  <si>
    <t>8</t>
  </si>
  <si>
    <t>Итого без НДС</t>
  </si>
  <si>
    <t>Сумма от п.4 - 7</t>
  </si>
  <si>
    <t>9</t>
  </si>
  <si>
    <t>НДС</t>
  </si>
  <si>
    <t>20% от п.8</t>
  </si>
  <si>
    <t>10</t>
  </si>
  <si>
    <t>Всего по смете:</t>
  </si>
  <si>
    <t>Сумма от п.8-9</t>
  </si>
  <si>
    <t>Составил:</t>
  </si>
  <si>
    <t>Инженер-сметчик ООО "ГЭС"</t>
  </si>
  <si>
    <t>Лоскуткина С.Д. 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</si>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</sst>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
      <sz val="10"/>
      <name val="Arial Cyr"/>
      <charset val="204"/>
    </font>
  </fonts>
  <fills count="2">
    <fill>
      <patternFill patternType="none"/>
    </fill>
    <fill>
      <patternFill patternType="gray125"/>
    </fill>
  </fills>
  <borders count="3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style="thin">
        <color indexed="64"/>
      </right>
      <top style="thin">
        <color indexed="64"/>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diagonal/>
    </border>
    <border>
      <left/>
      <right/>
      <top style="thin">
        <color indexed="22"/>
      </top>
      <bottom/>
      <diagonal/>
    </border>
    <border>
      <left/>
      <right style="thin">
        <color indexed="64"/>
      </right>
      <top style="thin">
        <color indexed="22"/>
      </top>
      <bottom/>
      <diagonal/>
    </border>
    <border>
      <left/>
      <right/>
      <top style="thin">
        <color indexed="22"/>
      </top>
      <bottom style="thin">
        <color indexed="22"/>
      </bottom>
      <diagonal/>
    </border>
    <border>
      <left style="thin">
        <color indexed="64"/>
      </left>
      <right/>
      <top/>
      <bottom/>
      <diagonal/>
    </border>
    <border>
      <left/>
      <right style="thin">
        <color indexed="64"/>
      </right>
      <top/>
      <bottom/>
      <diagonal/>
    </border>
    <border>
      <left style="thin">
        <color indexed="64"/>
      </left>
      <right/>
      <top/>
      <bottom style="thin">
        <color indexed="22"/>
      </bottom>
      <diagonal/>
    </border>
    <border>
      <left/>
      <right/>
      <top/>
      <bottom style="thin">
        <color indexed="22"/>
      </bottom>
      <diagonal/>
    </border>
    <border>
      <left/>
      <right style="thin">
        <color indexed="64"/>
      </right>
      <top/>
      <bottom style="thin">
        <color indexed="22"/>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102">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alignment horizontal="center" vertical="top" wrapText="1"/>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0" fontId="14" fillId="0" borderId="5"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2" xfId="1" applyNumberFormat="1" applyFont="1" applyBorder="1" applyAlignment="1">
      <alignment horizontal="center" wrapText="1"/>
    </xf>
    <xf numFmtId="0" fontId="1" fillId="0" borderId="9" xfId="1" applyNumberFormat="1" applyFont="1" applyBorder="1" applyAlignment="1">
      <alignment horizontal="center" wrapText="1"/>
    </xf>
    <xf numFmtId="49" fontId="15" fillId="0" borderId="9" xfId="1" applyNumberFormat="1" applyFont="1" applyBorder="1" applyAlignment="1">
      <alignment horizontal="center" vertical="top" wrapText="1"/>
    </xf>
    <xf numFmtId="0" fontId="15" fillId="0" borderId="9" xfId="1" applyNumberFormat="1" applyFont="1" applyBorder="1" applyAlignment="1">
      <alignment horizontal="center" vertical="top" wrapText="1"/>
    </xf>
    <xf numFmtId="0" fontId="1" fillId="0" borderId="9" xfId="1" applyNumberFormat="1" applyFont="1" applyBorder="1" applyAlignment="1">
      <alignment horizontal="center" vertical="center" wrapText="1"/>
    </xf>
    <xf numFmtId="0" fontId="1" fillId="0" borderId="10" xfId="0" applyFont="1" applyBorder="1" applyAlignment="1">
      <alignment horizontal="center" vertical="center" wrapText="1"/>
    </xf>
    <xf numFmtId="2" fontId="1" fillId="0" borderId="11" xfId="0" applyNumberFormat="1" applyFont="1" applyBorder="1" applyAlignment="1">
      <alignment horizontal="right" vertical="center"/>
    </xf>
    <xf numFmtId="49" fontId="15" fillId="0" borderId="12" xfId="1" applyNumberFormat="1" applyFont="1" applyBorder="1" applyAlignment="1">
      <alignment horizontal="right" vertical="top" wrapText="1"/>
    </xf>
    <xf numFmtId="0" fontId="15" fillId="0" borderId="13" xfId="1" applyNumberFormat="1" applyFont="1" applyBorder="1" applyAlignment="1">
      <alignment horizontal="left" vertical="top" wrapText="1"/>
    </xf>
    <xf numFmtId="0" fontId="15" fillId="0" borderId="14" xfId="1" applyNumberFormat="1" applyFont="1" applyBorder="1" applyAlignment="1">
      <alignment horizontal="left" vertical="top" wrapText="1"/>
    </xf>
    <xf numFmtId="0" fontId="1" fillId="0" borderId="13" xfId="1" applyNumberFormat="1" applyBorder="1" applyAlignment="1">
      <alignment horizontal="left" vertical="top" wrapText="1"/>
    </xf>
    <xf numFmtId="0" fontId="1" fillId="0" borderId="15" xfId="1" applyNumberFormat="1" applyBorder="1" applyAlignment="1">
      <alignment horizontal="left" vertical="top" wrapText="1"/>
    </xf>
    <xf numFmtId="0" fontId="1" fillId="0" borderId="14" xfId="1" applyNumberFormat="1" applyBorder="1" applyAlignment="1">
      <alignment horizontal="left" vertical="top" wrapText="1"/>
    </xf>
    <xf numFmtId="0" fontId="1" fillId="0" borderId="16" xfId="1" applyNumberFormat="1" applyFont="1" applyBorder="1" applyAlignment="1">
      <alignment horizontal="left" vertical="top" wrapText="1"/>
    </xf>
    <xf numFmtId="4" fontId="1" fillId="0" borderId="16" xfId="1" applyNumberFormat="1" applyFont="1" applyBorder="1" applyAlignment="1">
      <alignment horizontal="right" vertical="top" wrapText="1"/>
    </xf>
    <xf numFmtId="0" fontId="15" fillId="0" borderId="17" xfId="1" applyNumberFormat="1" applyFont="1" applyBorder="1" applyAlignment="1">
      <alignment horizontal="left" vertical="top" wrapText="1"/>
    </xf>
    <xf numFmtId="0" fontId="15" fillId="0" borderId="18" xfId="1" applyNumberFormat="1" applyFont="1" applyBorder="1" applyAlignment="1">
      <alignment horizontal="left" vertical="top" wrapText="1"/>
    </xf>
    <xf numFmtId="0" fontId="1" fillId="0" borderId="19" xfId="1" applyNumberFormat="1" applyFont="1" applyBorder="1" applyAlignment="1">
      <alignment horizontal="center" vertical="top" wrapText="1"/>
    </xf>
    <xf numFmtId="0" fontId="1" fillId="0" borderId="20" xfId="1" applyNumberFormat="1" applyFont="1" applyBorder="1" applyAlignment="1">
      <alignment horizontal="center" vertical="top" wrapText="1"/>
    </xf>
    <xf numFmtId="0" fontId="1" fillId="0" borderId="21" xfId="1" applyNumberFormat="1" applyFont="1" applyBorder="1" applyAlignment="1">
      <alignment horizontal="center" vertical="top" wrapText="1"/>
    </xf>
    <xf numFmtId="0" fontId="1" fillId="0" borderId="12" xfId="1" applyNumberFormat="1" applyFont="1" applyBorder="1" applyAlignment="1">
      <alignment horizontal="left" vertical="top" wrapText="1"/>
    </xf>
    <xf numFmtId="0" fontId="1" fillId="0" borderId="12" xfId="1" applyNumberFormat="1" applyFont="1" applyBorder="1" applyAlignment="1">
      <alignment horizontal="right" vertical="top" wrapText="1"/>
    </xf>
    <xf numFmtId="0" fontId="1" fillId="0" borderId="17" xfId="1" applyNumberFormat="1" applyFont="1" applyBorder="1" applyAlignment="1">
      <alignment horizontal="left" vertical="top" wrapText="1"/>
    </xf>
    <xf numFmtId="0" fontId="1" fillId="0" borderId="18"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3" xfId="1" applyNumberFormat="1" applyFont="1" applyBorder="1" applyAlignment="1">
      <alignment horizontal="center" vertical="top" wrapText="1"/>
    </xf>
    <xf numFmtId="0" fontId="1" fillId="0" borderId="24" xfId="1" applyNumberFormat="1" applyFont="1" applyBorder="1" applyAlignment="1">
      <alignment horizontal="center"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10"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13"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4" fontId="1" fillId="0" borderId="9" xfId="1" applyNumberFormat="1" applyFont="1" applyBorder="1" applyAlignment="1">
      <alignment horizontal="right" vertical="top" wrapText="1"/>
    </xf>
    <xf numFmtId="49" fontId="15" fillId="0" borderId="30" xfId="1" applyNumberFormat="1" applyFont="1" applyBorder="1" applyAlignment="1">
      <alignment horizontal="right" vertical="top" wrapText="1"/>
    </xf>
    <xf numFmtId="0" fontId="15" fillId="0" borderId="22" xfId="1" applyNumberFormat="1" applyFont="1" applyBorder="1" applyAlignment="1">
      <alignment horizontal="left" vertical="top" wrapText="1"/>
    </xf>
    <xf numFmtId="0" fontId="15" fillId="0" borderId="30" xfId="1" applyNumberFormat="1" applyFont="1" applyBorder="1" applyAlignment="1">
      <alignment horizontal="left" vertical="top" wrapText="1"/>
    </xf>
    <xf numFmtId="0" fontId="15" fillId="0" borderId="31" xfId="1" applyNumberFormat="1" applyFont="1" applyBorder="1" applyAlignment="1">
      <alignment horizontal="right" vertical="top" wrapText="1"/>
    </xf>
    <xf numFmtId="49" fontId="15" fillId="0" borderId="31" xfId="1" applyNumberFormat="1" applyFont="1" applyBorder="1" applyAlignment="1">
      <alignment horizontal="right" vertical="top" wrapText="1"/>
    </xf>
    <xf numFmtId="0" fontId="1" fillId="0" borderId="31" xfId="1" applyNumberFormat="1" applyFont="1" applyBorder="1" applyAlignment="1">
      <alignment horizontal="left" vertical="top" wrapText="1"/>
    </xf>
    <xf numFmtId="0" fontId="1" fillId="0" borderId="31" xfId="1" applyNumberFormat="1" applyFont="1" applyBorder="1" applyAlignment="1">
      <alignment horizontal="right" vertical="top" wrapText="1"/>
    </xf>
    <xf numFmtId="49" fontId="15" fillId="0" borderId="11" xfId="1" applyNumberFormat="1" applyFont="1" applyBorder="1" applyAlignment="1">
      <alignment horizontal="right" vertical="top" wrapText="1"/>
    </xf>
    <xf numFmtId="0" fontId="1" fillId="0" borderId="32"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0" fontId="1" fillId="0" borderId="34" xfId="1" applyNumberFormat="1" applyFont="1" applyBorder="1" applyAlignment="1">
      <alignment horizontal="left" vertical="top" wrapText="1"/>
    </xf>
    <xf numFmtId="0" fontId="1" fillId="0" borderId="11" xfId="1" applyNumberFormat="1" applyFont="1" applyBorder="1" applyAlignment="1">
      <alignment horizontal="right" vertical="top" wrapText="1"/>
    </xf>
    <xf numFmtId="0" fontId="15" fillId="0" borderId="35" xfId="1" applyNumberFormat="1" applyFont="1" applyBorder="1" applyAlignment="1">
      <alignment horizontal="left" vertical="top" wrapText="1"/>
    </xf>
    <xf numFmtId="0" fontId="15" fillId="0" borderId="36" xfId="1" applyNumberFormat="1" applyFont="1" applyBorder="1" applyAlignment="1">
      <alignment horizontal="left" vertical="top" wrapText="1"/>
    </xf>
    <xf numFmtId="0" fontId="15" fillId="0" borderId="37" xfId="1" applyNumberFormat="1" applyFont="1" applyBorder="1" applyAlignment="1">
      <alignment horizontal="left" vertical="top" wrapText="1"/>
    </xf>
    <xf numFmtId="0" fontId="15" fillId="0" borderId="11" xfId="1" applyNumberFormat="1" applyFont="1" applyBorder="1" applyAlignment="1">
      <alignment horizontal="left" vertical="top" wrapText="1"/>
    </xf>
    <xf numFmtId="4" fontId="15" fillId="0" borderId="11" xfId="1" applyNumberFormat="1" applyFont="1" applyBorder="1" applyAlignment="1">
      <alignment horizontal="right" vertical="top" wrapText="1"/>
    </xf>
    <xf numFmtId="49" fontId="15" fillId="0" borderId="9" xfId="1" applyNumberFormat="1" applyFont="1" applyBorder="1" applyAlignment="1">
      <alignment horizontal="right" vertical="top" wrapText="1"/>
    </xf>
    <xf numFmtId="0" fontId="1" fillId="0" borderId="35" xfId="1" applyNumberFormat="1" applyFont="1" applyBorder="1" applyAlignment="1">
      <alignment horizontal="left" vertical="top" wrapText="1"/>
    </xf>
    <xf numFmtId="0" fontId="1" fillId="0" borderId="36" xfId="1" applyNumberFormat="1" applyFont="1" applyBorder="1" applyAlignment="1">
      <alignment horizontal="left" vertical="top" wrapText="1"/>
    </xf>
    <xf numFmtId="0" fontId="1" fillId="0" borderId="37" xfId="1" applyNumberFormat="1" applyFont="1" applyBorder="1" applyAlignment="1">
      <alignment horizontal="left" vertical="top" wrapText="1"/>
    </xf>
    <xf numFmtId="0" fontId="1" fillId="0" borderId="9" xfId="1" applyNumberFormat="1" applyFont="1" applyBorder="1" applyAlignment="1">
      <alignment horizontal="left" vertical="top" wrapText="1"/>
    </xf>
    <xf numFmtId="0" fontId="15" fillId="0" borderId="9" xfId="1" applyNumberFormat="1" applyFont="1" applyBorder="1" applyAlignment="1">
      <alignment horizontal="left" vertical="top" wrapText="1"/>
    </xf>
    <xf numFmtId="4" fontId="15" fillId="0" borderId="9" xfId="1" applyNumberFormat="1" applyFont="1" applyBorder="1" applyAlignment="1">
      <alignment horizontal="righ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topLeftCell="A25" zoomScaleNormal="100" workbookViewId="0">
      <selection activeCell="D17" sqref="D17:G17"/>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5.75" x14ac:dyDescent="0.25">
      <c r="A10" s="10" t="s">
        <v>11</v>
      </c>
      <c r="B10" s="11"/>
      <c r="C10" s="17"/>
      <c r="G10" s="10" t="s">
        <v>11</v>
      </c>
      <c r="H10" s="11"/>
      <c r="I10" s="18"/>
    </row>
    <row r="11" spans="1:256" s="7" customFormat="1" ht="11.25" customHeight="1" x14ac:dyDescent="0.25">
      <c r="A11" s="19"/>
      <c r="D11" s="20"/>
      <c r="E11" s="18"/>
    </row>
    <row r="12" spans="1:256" ht="15.75" x14ac:dyDescent="0.2">
      <c r="A12" s="21" t="s">
        <v>12</v>
      </c>
      <c r="B12" s="21"/>
      <c r="C12" s="21"/>
      <c r="D12" s="21"/>
      <c r="E12" s="21"/>
      <c r="F12" s="21"/>
      <c r="G12" s="21"/>
      <c r="H12" s="21"/>
      <c r="I12" s="21"/>
    </row>
    <row r="13" spans="1:256" ht="15.75" customHeight="1" x14ac:dyDescent="0.2">
      <c r="A13" s="22" t="s">
        <v>13</v>
      </c>
      <c r="B13" s="23"/>
      <c r="C13" s="23"/>
      <c r="D13" s="23"/>
      <c r="E13" s="23"/>
      <c r="F13" s="23"/>
      <c r="G13" s="23"/>
      <c r="H13" s="23"/>
      <c r="I13" s="23"/>
    </row>
    <row r="14" spans="1:256" x14ac:dyDescent="0.2">
      <c r="A14" s="24"/>
      <c r="B14" s="25"/>
      <c r="C14" s="26"/>
      <c r="D14" s="26"/>
      <c r="E14" s="26"/>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c r="ID14" s="25"/>
      <c r="IE14" s="25"/>
      <c r="IF14" s="25"/>
      <c r="IG14" s="25"/>
      <c r="IH14" s="25"/>
      <c r="II14" s="25"/>
      <c r="IJ14" s="25"/>
      <c r="IK14" s="25"/>
      <c r="IL14" s="25"/>
      <c r="IM14" s="25"/>
      <c r="IN14" s="25"/>
      <c r="IO14" s="25"/>
      <c r="IP14" s="25"/>
      <c r="IQ14" s="25"/>
      <c r="IR14" s="25"/>
      <c r="IS14" s="25"/>
      <c r="IT14" s="25"/>
      <c r="IU14" s="25"/>
      <c r="IV14" s="25"/>
    </row>
    <row r="15" spans="1:256" ht="56.25" customHeight="1" x14ac:dyDescent="0.25">
      <c r="A15" s="27" t="s">
        <v>14</v>
      </c>
      <c r="B15" s="27"/>
      <c r="C15" s="27"/>
      <c r="D15" s="27"/>
      <c r="E15" s="27"/>
      <c r="F15" s="27"/>
      <c r="G15" s="27"/>
      <c r="H15" s="27"/>
      <c r="I15" s="27"/>
      <c r="J15" s="28"/>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9.75" customHeight="1" x14ac:dyDescent="0.25">
      <c r="A16" s="29"/>
      <c r="B16" s="29"/>
      <c r="C16" s="29"/>
      <c r="D16" s="29"/>
      <c r="E16" s="29"/>
      <c r="F16" s="29"/>
      <c r="G16" s="29"/>
      <c r="H16" s="29"/>
      <c r="I16" s="29"/>
      <c r="J16" s="28"/>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row>
    <row r="17" spans="1:9" ht="97.5" customHeight="1" x14ac:dyDescent="0.2">
      <c r="A17" s="30" t="s">
        <v>15</v>
      </c>
      <c r="B17" s="31" t="s">
        <v>16</v>
      </c>
      <c r="C17" s="32"/>
      <c r="D17" s="31" t="s">
        <v>17</v>
      </c>
      <c r="E17" s="33"/>
      <c r="F17" s="33"/>
      <c r="G17" s="32"/>
      <c r="H17" s="34" t="s">
        <v>18</v>
      </c>
      <c r="I17" s="35" t="s">
        <v>19</v>
      </c>
    </row>
    <row r="18" spans="1:9" ht="12.75" customHeight="1" x14ac:dyDescent="0.2">
      <c r="A18" s="36" t="s">
        <v>20</v>
      </c>
      <c r="B18" s="37">
        <v>2</v>
      </c>
      <c r="C18" s="38"/>
      <c r="D18" s="37">
        <v>3</v>
      </c>
      <c r="E18" s="39"/>
      <c r="F18" s="39"/>
      <c r="G18" s="38"/>
      <c r="H18" s="40">
        <v>4</v>
      </c>
      <c r="I18" s="41">
        <v>5</v>
      </c>
    </row>
    <row r="19" spans="1:9" ht="94.5" customHeight="1" x14ac:dyDescent="0.2">
      <c r="A19" s="42" t="s">
        <v>20</v>
      </c>
      <c r="B19" s="43" t="s">
        <v>21</v>
      </c>
      <c r="C19" s="43"/>
      <c r="D19" s="44" t="s">
        <v>22</v>
      </c>
      <c r="E19" s="44"/>
      <c r="F19" s="44"/>
      <c r="G19" s="44"/>
      <c r="H19" s="45" t="s">
        <v>23</v>
      </c>
      <c r="I19" s="46">
        <f>4883.16*2.4*1.2*0.805*4.09</f>
        <v>46303.373208959994</v>
      </c>
    </row>
    <row r="20" spans="1:9" ht="115.5" customHeight="1" x14ac:dyDescent="0.2">
      <c r="A20" s="47" t="s">
        <v>24</v>
      </c>
      <c r="B20" s="48" t="s">
        <v>25</v>
      </c>
      <c r="C20" s="49"/>
      <c r="D20" s="50" t="s">
        <v>26</v>
      </c>
      <c r="E20" s="51"/>
      <c r="F20" s="51"/>
      <c r="G20" s="52"/>
      <c r="H20" s="53" t="s">
        <v>27</v>
      </c>
      <c r="I20" s="54">
        <f>(11960*1*0.6*4.09*1.4*(1+0.1)*0.825)</f>
        <v>37288.971720000001</v>
      </c>
    </row>
    <row r="21" spans="1:9" ht="14.25" customHeight="1" x14ac:dyDescent="0.2">
      <c r="A21" s="47"/>
      <c r="B21" s="55" t="s">
        <v>28</v>
      </c>
      <c r="C21" s="56"/>
      <c r="D21" s="57"/>
      <c r="E21" s="58"/>
      <c r="F21" s="58"/>
      <c r="G21" s="59"/>
      <c r="H21" s="60"/>
      <c r="I21" s="61"/>
    </row>
    <row r="22" spans="1:9" ht="26.25" customHeight="1" x14ac:dyDescent="0.2">
      <c r="A22" s="47"/>
      <c r="B22" s="62" t="s">
        <v>29</v>
      </c>
      <c r="C22" s="63"/>
      <c r="D22" s="62" t="s">
        <v>30</v>
      </c>
      <c r="E22" s="64"/>
      <c r="F22" s="64"/>
      <c r="G22" s="63"/>
      <c r="H22" s="60"/>
      <c r="I22" s="61"/>
    </row>
    <row r="23" spans="1:9" ht="38.25" customHeight="1" x14ac:dyDescent="0.2">
      <c r="A23" s="47"/>
      <c r="B23" s="65"/>
      <c r="C23" s="66"/>
      <c r="D23" s="62" t="s">
        <v>31</v>
      </c>
      <c r="E23" s="64"/>
      <c r="F23" s="64"/>
      <c r="G23" s="63"/>
      <c r="H23" s="60"/>
      <c r="I23" s="61"/>
    </row>
    <row r="24" spans="1:9" ht="27.75" customHeight="1" x14ac:dyDescent="0.2">
      <c r="A24" s="47"/>
      <c r="B24" s="65"/>
      <c r="C24" s="66"/>
      <c r="D24" s="62" t="s">
        <v>32</v>
      </c>
      <c r="E24" s="64"/>
      <c r="F24" s="64"/>
      <c r="G24" s="63"/>
      <c r="H24" s="60"/>
      <c r="I24" s="61"/>
    </row>
    <row r="25" spans="1:9" ht="25.5" customHeight="1" x14ac:dyDescent="0.2">
      <c r="A25" s="47"/>
      <c r="B25" s="65"/>
      <c r="C25" s="66"/>
      <c r="D25" s="67" t="s">
        <v>33</v>
      </c>
      <c r="E25" s="68"/>
      <c r="F25" s="68"/>
      <c r="G25" s="69"/>
      <c r="H25" s="60"/>
      <c r="I25" s="61"/>
    </row>
    <row r="26" spans="1:9" ht="54.75" customHeight="1" x14ac:dyDescent="0.2">
      <c r="A26" s="47"/>
      <c r="B26" s="70" t="s">
        <v>34</v>
      </c>
      <c r="C26" s="71"/>
      <c r="D26" s="70"/>
      <c r="E26" s="72"/>
      <c r="F26" s="72"/>
      <c r="G26" s="71"/>
      <c r="H26" s="73" t="s">
        <v>35</v>
      </c>
      <c r="I26" s="61"/>
    </row>
    <row r="27" spans="1:9" ht="106.5" customHeight="1" x14ac:dyDescent="0.2">
      <c r="A27" s="47" t="s">
        <v>36</v>
      </c>
      <c r="B27" s="48" t="s">
        <v>37</v>
      </c>
      <c r="C27" s="49"/>
      <c r="D27" s="74" t="s">
        <v>38</v>
      </c>
      <c r="E27" s="75"/>
      <c r="F27" s="75"/>
      <c r="G27" s="76"/>
      <c r="H27" s="60" t="s">
        <v>39</v>
      </c>
      <c r="I27" s="77">
        <f>(0+800*1)*1*0.5*4.09</f>
        <v>1636</v>
      </c>
    </row>
    <row r="28" spans="1:9" ht="15.75" customHeight="1" x14ac:dyDescent="0.2">
      <c r="A28" s="78" t="s">
        <v>40</v>
      </c>
      <c r="B28" s="55" t="s">
        <v>28</v>
      </c>
      <c r="C28" s="56"/>
      <c r="D28" s="55"/>
      <c r="E28" s="79"/>
      <c r="F28" s="79"/>
      <c r="G28" s="56"/>
      <c r="H28" s="80"/>
      <c r="I28" s="81"/>
    </row>
    <row r="29" spans="1:9" ht="12.75" customHeight="1" x14ac:dyDescent="0.2">
      <c r="A29" s="82" t="s">
        <v>40</v>
      </c>
      <c r="B29" s="62" t="s">
        <v>41</v>
      </c>
      <c r="C29" s="63"/>
      <c r="D29" s="62" t="s">
        <v>42</v>
      </c>
      <c r="E29" s="64"/>
      <c r="F29" s="64"/>
      <c r="G29" s="63"/>
      <c r="H29" s="83"/>
      <c r="I29" s="84"/>
    </row>
    <row r="30" spans="1:9" ht="38.25" customHeight="1" x14ac:dyDescent="0.2">
      <c r="A30" s="82" t="s">
        <v>40</v>
      </c>
      <c r="B30" s="62"/>
      <c r="C30" s="63"/>
      <c r="D30" s="62" t="s">
        <v>31</v>
      </c>
      <c r="E30" s="64"/>
      <c r="F30" s="64"/>
      <c r="G30" s="63"/>
      <c r="H30" s="83"/>
      <c r="I30" s="84"/>
    </row>
    <row r="31" spans="1:9" ht="22.5" customHeight="1" x14ac:dyDescent="0.2">
      <c r="A31" s="85" t="s">
        <v>40</v>
      </c>
      <c r="B31" s="86" t="s">
        <v>34</v>
      </c>
      <c r="C31" s="87"/>
      <c r="D31" s="86"/>
      <c r="E31" s="88"/>
      <c r="F31" s="88"/>
      <c r="G31" s="87"/>
      <c r="H31" s="73" t="s">
        <v>43</v>
      </c>
      <c r="I31" s="89"/>
    </row>
    <row r="32" spans="1:9" ht="12.75" customHeight="1" x14ac:dyDescent="0.2">
      <c r="A32" s="85" t="s">
        <v>44</v>
      </c>
      <c r="B32" s="90" t="s">
        <v>45</v>
      </c>
      <c r="C32" s="91"/>
      <c r="D32" s="90"/>
      <c r="E32" s="92"/>
      <c r="F32" s="92"/>
      <c r="G32" s="91"/>
      <c r="H32" s="93"/>
      <c r="I32" s="94">
        <f>I19+I27+I20</f>
        <v>85228.344928959996</v>
      </c>
    </row>
    <row r="33" spans="1:256" ht="12.75" customHeight="1" x14ac:dyDescent="0.2">
      <c r="A33" s="95" t="s">
        <v>46</v>
      </c>
      <c r="B33" s="96" t="s">
        <v>47</v>
      </c>
      <c r="C33" s="97"/>
      <c r="D33" s="96"/>
      <c r="E33" s="98"/>
      <c r="F33" s="98"/>
      <c r="G33" s="97"/>
      <c r="H33" s="99" t="s">
        <v>48</v>
      </c>
      <c r="I33" s="77">
        <f>I32*0.1</f>
        <v>8522.8344928959996</v>
      </c>
    </row>
    <row r="34" spans="1:256" ht="39.75" customHeight="1" x14ac:dyDescent="0.2">
      <c r="A34" s="95" t="s">
        <v>49</v>
      </c>
      <c r="B34" s="96" t="s">
        <v>50</v>
      </c>
      <c r="C34" s="97"/>
      <c r="D34" s="96"/>
      <c r="E34" s="98"/>
      <c r="F34" s="98"/>
      <c r="G34" s="97"/>
      <c r="H34" s="99" t="s">
        <v>51</v>
      </c>
      <c r="I34" s="77">
        <v>24992.23</v>
      </c>
    </row>
    <row r="35" spans="1:256" ht="25.5" customHeight="1" x14ac:dyDescent="0.2">
      <c r="A35" s="95" t="s">
        <v>52</v>
      </c>
      <c r="B35" s="96" t="s">
        <v>53</v>
      </c>
      <c r="C35" s="97"/>
      <c r="D35" s="96"/>
      <c r="E35" s="98"/>
      <c r="F35" s="98"/>
      <c r="G35" s="97"/>
      <c r="H35" s="99" t="s">
        <v>51</v>
      </c>
      <c r="I35" s="77">
        <v>16473.330000000002</v>
      </c>
    </row>
    <row r="36" spans="1:256" ht="12.75" customHeight="1" x14ac:dyDescent="0.2">
      <c r="A36" s="95" t="s">
        <v>54</v>
      </c>
      <c r="B36" s="96" t="s">
        <v>55</v>
      </c>
      <c r="C36" s="97"/>
      <c r="D36" s="96"/>
      <c r="E36" s="98"/>
      <c r="F36" s="98"/>
      <c r="G36" s="97"/>
      <c r="H36" s="99" t="s">
        <v>56</v>
      </c>
      <c r="I36" s="77">
        <f>I32+I33+I34+I35</f>
        <v>135216.73942185601</v>
      </c>
    </row>
    <row r="37" spans="1:256" ht="12.75" customHeight="1" x14ac:dyDescent="0.2">
      <c r="A37" s="95" t="s">
        <v>57</v>
      </c>
      <c r="B37" s="96" t="s">
        <v>58</v>
      </c>
      <c r="C37" s="97"/>
      <c r="D37" s="96"/>
      <c r="E37" s="98"/>
      <c r="F37" s="98"/>
      <c r="G37" s="97"/>
      <c r="H37" s="99" t="s">
        <v>59</v>
      </c>
      <c r="I37" s="77">
        <f>ROUND(I36*20%,2)</f>
        <v>27043.35</v>
      </c>
    </row>
    <row r="38" spans="1:256" ht="12.75" customHeight="1" x14ac:dyDescent="0.2">
      <c r="A38" s="95" t="s">
        <v>60</v>
      </c>
      <c r="B38" s="90" t="s">
        <v>61</v>
      </c>
      <c r="C38" s="91"/>
      <c r="D38" s="90"/>
      <c r="E38" s="92"/>
      <c r="F38" s="92"/>
      <c r="G38" s="91"/>
      <c r="H38" s="100" t="s">
        <v>62</v>
      </c>
      <c r="I38" s="101">
        <f>I36+I37</f>
        <v>162260.08942185601</v>
      </c>
    </row>
    <row r="40" spans="1:256" ht="12.75" customHeight="1" x14ac:dyDescent="0.25">
      <c r="A40" s="7" t="s">
        <v>63</v>
      </c>
      <c r="B40" s="7"/>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3.5" customHeight="1" x14ac:dyDescent="0.25">
      <c r="A41" s="17" t="s">
        <v>64</v>
      </c>
      <c r="B41" s="17"/>
      <c r="C41" s="1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x14ac:dyDescent="0.25">
      <c r="A42" s="17" t="s">
        <v>65</v>
      </c>
      <c r="B42" s="17"/>
      <c r="C42" s="1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75" customHeight="1" x14ac:dyDescent="0.25">
      <c r="A43" s="19" t="s">
        <v>66</v>
      </c>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7.25" customHeight="1" x14ac:dyDescent="0.25">
      <c r="A44" s="7" t="s">
        <v>67</v>
      </c>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48">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ВЛ-0,4ТП-1332ГСК Люфт-1(Шуваки)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2019-06-06T11:16:45Z</dcterms:created>
  <dcterms:modified xsi:type="dcterms:W3CDTF">2019-06-06T11:17:05Z</dcterms:modified>
</cp:coreProperties>
</file>