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Рек. ТП-315  " sheetId="1" r:id="rId1"/>
  </sheets>
  <calcPr calcId="145621"/>
</workbook>
</file>

<file path=xl/calcChain.xml><?xml version="1.0" encoding="utf-8"?>
<calcChain xmlns="http://schemas.openxmlformats.org/spreadsheetml/2006/main">
  <c r="I30" i="1" l="1"/>
  <c r="I24" i="1"/>
  <c r="I18" i="1"/>
  <c r="I36" i="1" s="1"/>
  <c r="I38" i="1" l="1"/>
  <c r="I37" i="1"/>
  <c r="I39" i="1" l="1"/>
  <c r="I40" i="1" s="1"/>
</calcChain>
</file>

<file path=xl/sharedStrings.xml><?xml version="1.0" encoding="utf-8"?>
<sst xmlns="http://schemas.openxmlformats.org/spreadsheetml/2006/main" count="74" uniqueCount="58">
  <si>
    <t xml:space="preserve">   Приложение  № _____ к договору № _______ от "____"_________________   ______г.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</si>
  <si>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</si>
  <si>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</si>
  <si>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</si>
  <si>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</si>
  <si>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</si>
  <si>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</si>
  <si>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</si>
  <si>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</si>
  <si>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</si>
  <si>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</si>
  <si>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   ______ г.</t>
  </si>
  <si>
    <t>Смета №</t>
  </si>
  <si>
    <t>на рабочую документацию</t>
  </si>
  <si>
    <t>Монтаж оборудования в ТП-315, Лебедева-Кумача 71, (Установка оборудования камеры КСО-394-03-2шт.,КСО-394-04-2шт., установка ТМГ 250/10 -2шт., установка панели ЩО-70-2-32 -2шт., ЩО-70-2-03-2шт.ЩО-70-2-70-1шт.,ЩО-70-2-95 -2шт.)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</si>
  <si>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</si>
  <si>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</si>
  <si>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</si>
  <si>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</si>
  <si>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</si>
  <si>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</si>
  <si>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Установка оборудования камеры КСО-394-03-2шт.,КСО-394-04-2шт.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</si>
  <si>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Стек=596451,37                                                           Сбаз=596451,37/5,26*1=113393,80</t>
  </si>
  <si>
    <t>С*(Акрайнее/Скрайнее)*Кст*Ктек              113393,80*(0,018/0,2)*1*3,83*0,85*0,7</t>
  </si>
  <si>
    <t>Коэффициенты</t>
  </si>
  <si>
    <t>Стадия: Рабочая документация</t>
  </si>
  <si>
    <t>Кст = 1</t>
  </si>
  <si>
    <t>Ктек = 3.83
Письмо Минстроя России от 04.04.2018 №13606-ХМ/09</t>
  </si>
  <si>
    <t>К2 = 0,7
Общие указания п.1.8.4</t>
  </si>
  <si>
    <t>Разделы документации</t>
  </si>
  <si>
    <t>(75.0%+10.0%) = 85%</t>
  </si>
  <si>
    <t>2</t>
  </si>
  <si>
    <t>Установка оборудования ТМГ-250/10 -2шт.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</si>
  <si>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 547042,43                                                          Сбаз=547042,43/5,26*1=104000,46</t>
  </si>
  <si>
    <t>С*(Акрайнее/Скрайнее)*Кст*Ктек              104000,46*(0,018/0,2)*1*3,83*0,85*0,7</t>
  </si>
  <si>
    <t>3</t>
  </si>
  <si>
    <t>Установка оборудования панели ЩО-70-2-32 -2шт., ЩО-70-2-03-2шт.ЩО-70-2-70-1шт.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</si>
  <si>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Стек=352659,92                                                           Сбаз=352659,92/5,26*1=67045,61</t>
  </si>
  <si>
    <t>С*(Акрайнее/Скрайнее)*Кст*Ктек              67045,61*(0,018/0,2)*1*3,83*0,85*0,7</t>
  </si>
  <si>
    <t>4</t>
  </si>
  <si>
    <t>Итого по смете:</t>
  </si>
  <si>
    <t>5</t>
  </si>
  <si>
    <t>Сбор исходных данных</t>
  </si>
  <si>
    <t>10% от п.4</t>
  </si>
  <si>
    <t>6</t>
  </si>
  <si>
    <t>Итого без НДС</t>
  </si>
  <si>
    <t>Сумма от п.4 - 5</t>
  </si>
  <si>
    <t>7</t>
  </si>
  <si>
    <t>НДС</t>
  </si>
  <si>
    <t>20% от п.6</t>
  </si>
  <si>
    <t>8</t>
  </si>
  <si>
    <t>Всего по смете:</t>
  </si>
  <si>
    <t>Сумма от п.6-7</t>
  </si>
  <si>
    <t>Составил:</t>
  </si>
  <si>
    <t>Инженер-сметчик ООО "ГЭС"</t>
  </si>
  <si>
    <t>Лоскуткина С.Д. _____________________</t>
  </si>
  <si>
    <t>Проверил: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</si>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</sst>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0" fillId="0" borderId="0" xfId="1" applyNumberFormat="1" applyFont="1" applyAlignment="1">
      <alignment horizontal="left"/>
    </xf>
    <xf numFmtId="0" fontId="10" fillId="0" borderId="0" xfId="1" applyNumberFormat="1" applyFont="1" applyAlignment="1"/>
    <xf numFmtId="0" fontId="11" fillId="0" borderId="0" xfId="1" applyNumberFormat="1" applyFont="1" applyBorder="1" applyAlignment="1">
      <alignment horizontal="right" vertical="top"/>
    </xf>
    <xf numFmtId="0" fontId="12" fillId="0" borderId="0" xfId="2" applyFont="1" applyAlignment="1">
      <alignment horizontal="center" vertical="top" wrapText="1"/>
    </xf>
    <xf numFmtId="0" fontId="12" fillId="0" borderId="0" xfId="2" applyFont="1" applyAlignment="1"/>
    <xf numFmtId="0" fontId="12" fillId="0" borderId="0" xfId="2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top" wrapText="1"/>
    </xf>
    <xf numFmtId="0" fontId="13" fillId="0" borderId="2" xfId="1" applyNumberFormat="1" applyFont="1" applyBorder="1" applyAlignment="1">
      <alignment horizontal="center" vertical="top" wrapText="1"/>
    </xf>
    <xf numFmtId="0" fontId="13" fillId="0" borderId="3" xfId="1" applyNumberFormat="1" applyFont="1" applyBorder="1" applyAlignment="1">
      <alignment horizontal="center" vertical="top" wrapText="1"/>
    </xf>
    <xf numFmtId="0" fontId="13" fillId="0" borderId="4" xfId="1" applyNumberFormat="1" applyFont="1" applyBorder="1" applyAlignment="1">
      <alignment horizontal="center" vertical="top" wrapText="1"/>
    </xf>
    <xf numFmtId="0" fontId="10" fillId="0" borderId="5" xfId="1" applyNumberFormat="1" applyFont="1" applyBorder="1" applyAlignment="1">
      <alignment horizontal="center" vertical="top" wrapText="1"/>
    </xf>
    <xf numFmtId="0" fontId="13" fillId="0" borderId="6" xfId="1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8" xfId="1" applyNumberFormat="1" applyFont="1" applyBorder="1" applyAlignment="1">
      <alignment horizontal="center" wrapText="1"/>
    </xf>
    <xf numFmtId="0" fontId="1" fillId="0" borderId="9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49" fontId="14" fillId="0" borderId="1" xfId="1" applyNumberFormat="1" applyFont="1" applyBorder="1" applyAlignment="1">
      <alignment horizontal="center" vertical="top" wrapText="1"/>
    </xf>
    <xf numFmtId="0" fontId="14" fillId="0" borderId="1" xfId="1" applyNumberFormat="1" applyFont="1" applyBorder="1" applyAlignment="1">
      <alignment horizontal="center" vertical="top" wrapText="1"/>
    </xf>
    <xf numFmtId="0" fontId="1" fillId="0" borderId="10" xfId="1" applyNumberFormat="1" applyBorder="1" applyAlignment="1">
      <alignment horizontal="left" vertical="top" wrapText="1"/>
    </xf>
    <xf numFmtId="0" fontId="1" fillId="0" borderId="11" xfId="1" applyNumberFormat="1" applyBorder="1" applyAlignment="1">
      <alignment horizontal="left" vertical="top" wrapText="1"/>
    </xf>
    <xf numFmtId="0" fontId="1" fillId="0" borderId="12" xfId="1" applyNumberFormat="1" applyBorder="1" applyAlignment="1">
      <alignment horizontal="left" vertical="top" wrapText="1"/>
    </xf>
    <xf numFmtId="0" fontId="1" fillId="0" borderId="0" xfId="1" applyNumberFormat="1" applyFont="1" applyBorder="1" applyAlignment="1">
      <alignment horizontal="center" vertical="top" wrapText="1"/>
    </xf>
    <xf numFmtId="4" fontId="1" fillId="0" borderId="13" xfId="1" applyNumberFormat="1" applyFont="1" applyBorder="1" applyAlignment="1">
      <alignment horizontal="right" vertical="top" wrapText="1"/>
    </xf>
    <xf numFmtId="49" fontId="1" fillId="0" borderId="13" xfId="1" applyNumberFormat="1" applyFont="1" applyBorder="1" applyAlignment="1">
      <alignment horizontal="center" wrapText="1"/>
    </xf>
    <xf numFmtId="0" fontId="14" fillId="0" borderId="1" xfId="1" applyNumberFormat="1" applyFon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center" wrapText="1"/>
    </xf>
    <xf numFmtId="49" fontId="1" fillId="0" borderId="1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left" vertical="top" wrapText="1"/>
    </xf>
    <xf numFmtId="49" fontId="1" fillId="0" borderId="15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left" vertical="top" wrapText="1"/>
    </xf>
    <xf numFmtId="0" fontId="14" fillId="0" borderId="16" xfId="1" applyNumberFormat="1" applyFont="1" applyBorder="1" applyAlignment="1">
      <alignment horizontal="center" vertical="top" wrapText="1"/>
    </xf>
    <xf numFmtId="0" fontId="14" fillId="0" borderId="17" xfId="1" applyNumberFormat="1" applyFont="1" applyBorder="1" applyAlignment="1">
      <alignment horizontal="center" vertical="top" wrapText="1"/>
    </xf>
    <xf numFmtId="4" fontId="1" fillId="0" borderId="1" xfId="1" applyNumberFormat="1" applyFont="1" applyBorder="1" applyAlignment="1">
      <alignment horizontal="right" vertical="top" wrapText="1"/>
    </xf>
    <xf numFmtId="0" fontId="14" fillId="0" borderId="18" xfId="1" applyNumberFormat="1" applyFont="1" applyBorder="1" applyAlignment="1">
      <alignment horizontal="left" vertical="top" wrapText="1"/>
    </xf>
    <xf numFmtId="0" fontId="14" fillId="0" borderId="19" xfId="1" applyNumberFormat="1" applyFont="1" applyBorder="1" applyAlignment="1">
      <alignment horizontal="left" vertical="top" wrapText="1"/>
    </xf>
    <xf numFmtId="0" fontId="14" fillId="0" borderId="20" xfId="1" applyNumberFormat="1" applyFont="1" applyBorder="1" applyAlignment="1">
      <alignment horizontal="left" vertical="top" wrapText="1"/>
    </xf>
    <xf numFmtId="0" fontId="14" fillId="0" borderId="21" xfId="1" applyNumberFormat="1" applyFont="1" applyBorder="1" applyAlignment="1">
      <alignment horizontal="left" vertical="top" wrapText="1"/>
    </xf>
    <xf numFmtId="0" fontId="14" fillId="0" borderId="22" xfId="1" applyNumberFormat="1" applyFont="1" applyBorder="1" applyAlignment="1">
      <alignment horizontal="righ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1" fillId="0" borderId="19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2" xfId="1" applyNumberFormat="1" applyFont="1" applyBorder="1" applyAlignment="1">
      <alignment horizontal="left" vertical="top" wrapText="1"/>
    </xf>
    <xf numFmtId="0" fontId="1" fillId="0" borderId="22" xfId="1" applyNumberFormat="1" applyFont="1" applyBorder="1" applyAlignment="1">
      <alignment horizontal="right" vertical="top" wrapText="1"/>
    </xf>
    <xf numFmtId="0" fontId="1" fillId="0" borderId="23" xfId="1" applyNumberFormat="1" applyFont="1" applyBorder="1" applyAlignment="1">
      <alignment horizontal="center" vertical="top" wrapText="1"/>
    </xf>
    <xf numFmtId="0" fontId="1" fillId="0" borderId="24" xfId="1" applyNumberFormat="1" applyFont="1" applyBorder="1" applyAlignment="1">
      <alignment horizontal="center" vertical="top" wrapText="1"/>
    </xf>
    <xf numFmtId="0" fontId="1" fillId="0" borderId="14" xfId="1" applyNumberFormat="1" applyFont="1" applyBorder="1" applyAlignment="1">
      <alignment horizontal="left" vertical="top" wrapText="1"/>
    </xf>
    <xf numFmtId="0" fontId="1" fillId="0" borderId="14" xfId="1" applyNumberFormat="1" applyFont="1" applyBorder="1" applyAlignment="1">
      <alignment horizontal="right" vertical="top" wrapText="1"/>
    </xf>
    <xf numFmtId="0" fontId="1" fillId="0" borderId="25" xfId="1" applyNumberFormat="1" applyFont="1" applyBorder="1" applyAlignment="1">
      <alignment horizontal="left" vertical="top" wrapText="1"/>
    </xf>
    <xf numFmtId="0" fontId="1" fillId="0" borderId="26" xfId="1" applyNumberFormat="1" applyFont="1" applyBorder="1" applyAlignment="1">
      <alignment horizontal="left" vertical="top" wrapText="1"/>
    </xf>
    <xf numFmtId="0" fontId="1" fillId="0" borderId="27" xfId="1" applyNumberFormat="1" applyFont="1" applyBorder="1" applyAlignment="1">
      <alignment horizontal="left" vertical="top" wrapText="1"/>
    </xf>
    <xf numFmtId="0" fontId="1" fillId="0" borderId="15" xfId="1" applyNumberFormat="1" applyFont="1" applyBorder="1" applyAlignment="1">
      <alignment horizontal="left" vertical="top" wrapText="1"/>
    </xf>
    <xf numFmtId="0" fontId="1" fillId="0" borderId="15" xfId="1" applyNumberFormat="1" applyFont="1" applyBorder="1" applyAlignment="1">
      <alignment horizontal="right" vertical="top" wrapText="1"/>
    </xf>
    <xf numFmtId="49" fontId="14" fillId="0" borderId="14" xfId="1" applyNumberFormat="1" applyFont="1" applyBorder="1" applyAlignment="1">
      <alignment horizontal="right" vertical="top" wrapText="1"/>
    </xf>
    <xf numFmtId="0" fontId="14" fillId="0" borderId="21" xfId="1" applyNumberFormat="1" applyFont="1" applyBorder="1" applyAlignment="1">
      <alignment horizontal="right" vertical="top" wrapText="1"/>
    </xf>
    <xf numFmtId="49" fontId="14" fillId="0" borderId="15" xfId="1" applyNumberFormat="1" applyFont="1" applyBorder="1" applyAlignment="1">
      <alignment horizontal="right" vertical="top" wrapText="1"/>
    </xf>
    <xf numFmtId="0" fontId="14" fillId="0" borderId="27" xfId="1" applyNumberFormat="1" applyFont="1" applyBorder="1" applyAlignment="1">
      <alignment horizontal="left" vertical="top" wrapText="1"/>
    </xf>
    <xf numFmtId="0" fontId="14" fillId="0" borderId="26" xfId="1" applyNumberFormat="1" applyFont="1" applyBorder="1" applyAlignment="1">
      <alignment horizontal="left" vertical="top" wrapText="1"/>
    </xf>
    <xf numFmtId="0" fontId="14" fillId="0" borderId="25" xfId="1" applyNumberFormat="1" applyFont="1" applyBorder="1" applyAlignment="1">
      <alignment horizontal="left" vertical="top" wrapText="1"/>
    </xf>
    <xf numFmtId="0" fontId="14" fillId="0" borderId="15" xfId="1" applyNumberFormat="1" applyFont="1" applyBorder="1" applyAlignment="1">
      <alignment horizontal="left" vertical="top" wrapText="1"/>
    </xf>
    <xf numFmtId="4" fontId="14" fillId="0" borderId="15" xfId="1" applyNumberFormat="1" applyFont="1" applyBorder="1" applyAlignment="1">
      <alignment horizontal="right" vertical="top" wrapText="1"/>
    </xf>
    <xf numFmtId="49" fontId="14" fillId="0" borderId="1" xfId="1" applyNumberFormat="1" applyFont="1" applyBorder="1" applyAlignment="1">
      <alignment horizontal="right" vertical="top" wrapText="1"/>
    </xf>
    <xf numFmtId="0" fontId="1" fillId="0" borderId="28" xfId="1" applyNumberFormat="1" applyFont="1" applyBorder="1" applyAlignment="1">
      <alignment horizontal="left" vertical="top" wrapText="1"/>
    </xf>
    <xf numFmtId="0" fontId="1" fillId="0" borderId="29" xfId="1" applyNumberFormat="1" applyFont="1" applyBorder="1" applyAlignment="1">
      <alignment horizontal="left" vertical="top" wrapText="1"/>
    </xf>
    <xf numFmtId="0" fontId="1" fillId="0" borderId="30" xfId="1" applyNumberFormat="1" applyFont="1" applyBorder="1" applyAlignment="1">
      <alignment horizontal="left" vertical="top" wrapText="1"/>
    </xf>
    <xf numFmtId="0" fontId="14" fillId="0" borderId="28" xfId="1" applyNumberFormat="1" applyFont="1" applyBorder="1" applyAlignment="1">
      <alignment horizontal="left" vertical="top" wrapText="1"/>
    </xf>
    <xf numFmtId="0" fontId="14" fillId="0" borderId="29" xfId="1" applyNumberFormat="1" applyFont="1" applyBorder="1" applyAlignment="1">
      <alignment horizontal="left" vertical="top" wrapText="1"/>
    </xf>
    <xf numFmtId="0" fontId="14" fillId="0" borderId="30" xfId="1" applyNumberFormat="1" applyFont="1" applyBorder="1" applyAlignment="1">
      <alignment horizontal="left" vertical="top" wrapText="1"/>
    </xf>
    <xf numFmtId="0" fontId="14" fillId="0" borderId="1" xfId="1" applyNumberFormat="1" applyFont="1" applyBorder="1" applyAlignment="1">
      <alignment horizontal="left" vertical="top" wrapText="1"/>
    </xf>
    <xf numFmtId="4" fontId="14" fillId="0" borderId="1" xfId="1" applyNumberFormat="1" applyFont="1" applyBorder="1" applyAlignment="1">
      <alignment horizontal="right" vertical="top" wrapText="1"/>
    </xf>
    <xf numFmtId="0" fontId="15" fillId="0" borderId="0" xfId="1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abSelected="1" topLeftCell="A26" zoomScaleNormal="100" workbookViewId="0">
      <selection activeCell="A14" sqref="A14:I14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7.25" customHeight="1" x14ac:dyDescent="0.25">
      <c r="A10" s="10" t="s">
        <v>11</v>
      </c>
      <c r="B10" s="11"/>
      <c r="C10" s="17"/>
      <c r="G10" s="10" t="s">
        <v>11</v>
      </c>
      <c r="H10" s="11"/>
      <c r="I10" s="18"/>
    </row>
    <row r="11" spans="1:256" ht="15.75" customHeight="1" x14ac:dyDescent="0.2">
      <c r="A11" s="19" t="s">
        <v>12</v>
      </c>
      <c r="B11" s="19"/>
      <c r="C11" s="19"/>
      <c r="D11" s="19"/>
      <c r="E11" s="19"/>
      <c r="F11" s="19"/>
      <c r="G11" s="19"/>
      <c r="H11" s="19"/>
      <c r="I11" s="19"/>
    </row>
    <row r="12" spans="1:256" ht="15.75" customHeight="1" x14ac:dyDescent="0.2">
      <c r="A12" s="20" t="s">
        <v>13</v>
      </c>
      <c r="B12" s="21"/>
      <c r="C12" s="21"/>
      <c r="D12" s="21"/>
      <c r="E12" s="21"/>
      <c r="F12" s="21"/>
      <c r="G12" s="21"/>
      <c r="H12" s="21"/>
      <c r="I12" s="21"/>
    </row>
    <row r="13" spans="1:256" x14ac:dyDescent="0.2">
      <c r="A13" s="22"/>
      <c r="B13" s="23"/>
      <c r="C13" s="24"/>
      <c r="D13" s="24"/>
      <c r="E13" s="24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48" customHeight="1" x14ac:dyDescent="0.25">
      <c r="A14" s="25" t="s">
        <v>14</v>
      </c>
      <c r="B14" s="25"/>
      <c r="C14" s="25"/>
      <c r="D14" s="25"/>
      <c r="E14" s="25"/>
      <c r="F14" s="25"/>
      <c r="G14" s="25"/>
      <c r="H14" s="25"/>
      <c r="I14" s="25"/>
      <c r="J14" s="26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ht="9.7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6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97.5" customHeight="1" x14ac:dyDescent="0.2">
      <c r="A16" s="28" t="s">
        <v>15</v>
      </c>
      <c r="B16" s="29" t="s">
        <v>16</v>
      </c>
      <c r="C16" s="30"/>
      <c r="D16" s="31" t="s">
        <v>17</v>
      </c>
      <c r="E16" s="29"/>
      <c r="F16" s="29"/>
      <c r="G16" s="30"/>
      <c r="H16" s="32" t="s">
        <v>18</v>
      </c>
      <c r="I16" s="33" t="s">
        <v>19</v>
      </c>
    </row>
    <row r="17" spans="1:9" ht="12.75" customHeight="1" x14ac:dyDescent="0.2">
      <c r="A17" s="34" t="s">
        <v>20</v>
      </c>
      <c r="B17" s="35">
        <v>2</v>
      </c>
      <c r="C17" s="36"/>
      <c r="D17" s="37">
        <v>3</v>
      </c>
      <c r="E17" s="35"/>
      <c r="F17" s="35"/>
      <c r="G17" s="36"/>
      <c r="H17" s="38">
        <v>4</v>
      </c>
      <c r="I17" s="39">
        <v>5</v>
      </c>
    </row>
    <row r="18" spans="1:9" ht="84.75" customHeight="1" x14ac:dyDescent="0.2">
      <c r="A18" s="40" t="s">
        <v>20</v>
      </c>
      <c r="B18" s="41" t="s">
        <v>21</v>
      </c>
      <c r="C18" s="41"/>
      <c r="D18" s="42" t="s">
        <v>22</v>
      </c>
      <c r="E18" s="43"/>
      <c r="F18" s="43"/>
      <c r="G18" s="44"/>
      <c r="H18" s="45" t="s">
        <v>23</v>
      </c>
      <c r="I18" s="46">
        <f>113393.8*(0.018/0.2)*1*3.83*0.85*0.7</f>
        <v>23256.671501699999</v>
      </c>
    </row>
    <row r="19" spans="1:9" ht="12.75" customHeight="1" x14ac:dyDescent="0.2">
      <c r="A19" s="47"/>
      <c r="B19" s="48" t="s">
        <v>24</v>
      </c>
      <c r="C19" s="48"/>
      <c r="D19" s="49"/>
      <c r="E19" s="49"/>
      <c r="F19" s="49"/>
      <c r="G19" s="49"/>
      <c r="H19" s="39"/>
      <c r="I19" s="39"/>
    </row>
    <row r="20" spans="1:9" ht="30.75" customHeight="1" x14ac:dyDescent="0.2">
      <c r="A20" s="50"/>
      <c r="B20" s="51" t="s">
        <v>25</v>
      </c>
      <c r="C20" s="51"/>
      <c r="D20" s="51" t="s">
        <v>26</v>
      </c>
      <c r="E20" s="51"/>
      <c r="F20" s="51"/>
      <c r="G20" s="51"/>
      <c r="H20" s="39"/>
      <c r="I20" s="39"/>
    </row>
    <row r="21" spans="1:9" ht="41.25" customHeight="1" x14ac:dyDescent="0.2">
      <c r="A21" s="50"/>
      <c r="B21" s="49"/>
      <c r="C21" s="49"/>
      <c r="D21" s="51" t="s">
        <v>27</v>
      </c>
      <c r="E21" s="51"/>
      <c r="F21" s="51"/>
      <c r="G21" s="51"/>
      <c r="H21" s="39"/>
      <c r="I21" s="39"/>
    </row>
    <row r="22" spans="1:9" ht="27" customHeight="1" x14ac:dyDescent="0.2">
      <c r="A22" s="50"/>
      <c r="B22" s="49"/>
      <c r="C22" s="49"/>
      <c r="D22" s="51" t="s">
        <v>28</v>
      </c>
      <c r="E22" s="51"/>
      <c r="F22" s="51"/>
      <c r="G22" s="51"/>
      <c r="H22" s="39"/>
      <c r="I22" s="39"/>
    </row>
    <row r="23" spans="1:9" ht="27" customHeight="1" x14ac:dyDescent="0.2">
      <c r="A23" s="52"/>
      <c r="B23" s="51" t="s">
        <v>29</v>
      </c>
      <c r="C23" s="51"/>
      <c r="D23" s="49"/>
      <c r="E23" s="49"/>
      <c r="F23" s="49"/>
      <c r="G23" s="49"/>
      <c r="H23" s="53" t="s">
        <v>30</v>
      </c>
      <c r="I23" s="39"/>
    </row>
    <row r="24" spans="1:9" ht="83.25" customHeight="1" x14ac:dyDescent="0.2">
      <c r="A24" s="40" t="s">
        <v>31</v>
      </c>
      <c r="B24" s="54" t="s">
        <v>32</v>
      </c>
      <c r="C24" s="55"/>
      <c r="D24" s="42" t="s">
        <v>33</v>
      </c>
      <c r="E24" s="43"/>
      <c r="F24" s="43"/>
      <c r="G24" s="44"/>
      <c r="H24" s="45" t="s">
        <v>34</v>
      </c>
      <c r="I24" s="56">
        <f>104000.46*(0.018/0.2)*1*3.83*0.85*0.7</f>
        <v>21330.130344389992</v>
      </c>
    </row>
    <row r="25" spans="1:9" ht="15.75" customHeight="1" x14ac:dyDescent="0.2">
      <c r="A25" s="47"/>
      <c r="B25" s="57" t="s">
        <v>24</v>
      </c>
      <c r="C25" s="58"/>
      <c r="D25" s="59"/>
      <c r="E25" s="57"/>
      <c r="F25" s="57"/>
      <c r="G25" s="58"/>
      <c r="H25" s="60"/>
      <c r="I25" s="61"/>
    </row>
    <row r="26" spans="1:9" ht="30" customHeight="1" x14ac:dyDescent="0.2">
      <c r="A26" s="50"/>
      <c r="B26" s="62" t="s">
        <v>25</v>
      </c>
      <c r="C26" s="63"/>
      <c r="D26" s="64" t="s">
        <v>26</v>
      </c>
      <c r="E26" s="62"/>
      <c r="F26" s="62"/>
      <c r="G26" s="63"/>
      <c r="H26" s="65"/>
      <c r="I26" s="66"/>
    </row>
    <row r="27" spans="1:9" ht="45" customHeight="1" x14ac:dyDescent="0.2">
      <c r="A27" s="50"/>
      <c r="B27" s="62"/>
      <c r="C27" s="63"/>
      <c r="D27" s="64" t="s">
        <v>27</v>
      </c>
      <c r="E27" s="62"/>
      <c r="F27" s="62"/>
      <c r="G27" s="63"/>
      <c r="H27" s="65"/>
      <c r="I27" s="66"/>
    </row>
    <row r="28" spans="1:9" ht="45" customHeight="1" x14ac:dyDescent="0.2">
      <c r="A28" s="50"/>
      <c r="B28" s="67"/>
      <c r="C28" s="68"/>
      <c r="D28" s="64" t="s">
        <v>28</v>
      </c>
      <c r="E28" s="62"/>
      <c r="F28" s="62"/>
      <c r="G28" s="63"/>
      <c r="H28" s="69"/>
      <c r="I28" s="70"/>
    </row>
    <row r="29" spans="1:9" ht="51.75" customHeight="1" x14ac:dyDescent="0.2">
      <c r="A29" s="52"/>
      <c r="B29" s="71" t="s">
        <v>29</v>
      </c>
      <c r="C29" s="72"/>
      <c r="D29" s="73"/>
      <c r="E29" s="71"/>
      <c r="F29" s="71"/>
      <c r="G29" s="72"/>
      <c r="H29" s="74" t="s">
        <v>30</v>
      </c>
      <c r="I29" s="75"/>
    </row>
    <row r="30" spans="1:9" ht="88.5" customHeight="1" x14ac:dyDescent="0.2">
      <c r="A30" s="76" t="s">
        <v>35</v>
      </c>
      <c r="B30" s="54" t="s">
        <v>36</v>
      </c>
      <c r="C30" s="55"/>
      <c r="D30" s="42" t="s">
        <v>37</v>
      </c>
      <c r="E30" s="43"/>
      <c r="F30" s="43"/>
      <c r="G30" s="44"/>
      <c r="H30" s="45" t="s">
        <v>38</v>
      </c>
      <c r="I30" s="46">
        <f>67045.61*(0.018/0.2)*1*3.83*0.85*0.7</f>
        <v>13750.819951364994</v>
      </c>
    </row>
    <row r="31" spans="1:9" ht="12.75" customHeight="1" x14ac:dyDescent="0.2">
      <c r="A31" s="76"/>
      <c r="B31" s="59" t="s">
        <v>24</v>
      </c>
      <c r="C31" s="58"/>
      <c r="D31" s="59"/>
      <c r="E31" s="57"/>
      <c r="F31" s="57"/>
      <c r="G31" s="58"/>
      <c r="H31" s="60"/>
      <c r="I31" s="77"/>
    </row>
    <row r="32" spans="1:9" ht="27" customHeight="1" x14ac:dyDescent="0.2">
      <c r="A32" s="76"/>
      <c r="B32" s="62" t="s">
        <v>25</v>
      </c>
      <c r="C32" s="63"/>
      <c r="D32" s="64" t="s">
        <v>26</v>
      </c>
      <c r="E32" s="62"/>
      <c r="F32" s="62"/>
      <c r="G32" s="63"/>
      <c r="H32" s="65"/>
      <c r="I32" s="66"/>
    </row>
    <row r="33" spans="1:9" ht="41.25" customHeight="1" x14ac:dyDescent="0.2">
      <c r="A33" s="76"/>
      <c r="B33" s="62"/>
      <c r="C33" s="63"/>
      <c r="D33" s="64" t="s">
        <v>27</v>
      </c>
      <c r="E33" s="62"/>
      <c r="F33" s="62"/>
      <c r="G33" s="63"/>
      <c r="H33" s="65"/>
      <c r="I33" s="66"/>
    </row>
    <row r="34" spans="1:9" ht="41.25" customHeight="1" x14ac:dyDescent="0.2">
      <c r="A34" s="76"/>
      <c r="B34" s="67"/>
      <c r="C34" s="68"/>
      <c r="D34" s="64" t="s">
        <v>28</v>
      </c>
      <c r="E34" s="62"/>
      <c r="F34" s="62"/>
      <c r="G34" s="63"/>
      <c r="H34" s="69"/>
      <c r="I34" s="70"/>
    </row>
    <row r="35" spans="1:9" ht="30" customHeight="1" x14ac:dyDescent="0.2">
      <c r="A35" s="76"/>
      <c r="B35" s="71" t="s">
        <v>29</v>
      </c>
      <c r="C35" s="72"/>
      <c r="D35" s="73"/>
      <c r="E35" s="71"/>
      <c r="F35" s="71"/>
      <c r="G35" s="72"/>
      <c r="H35" s="74" t="s">
        <v>30</v>
      </c>
      <c r="I35" s="75"/>
    </row>
    <row r="36" spans="1:9" x14ac:dyDescent="0.2">
      <c r="A36" s="78" t="s">
        <v>39</v>
      </c>
      <c r="B36" s="79" t="s">
        <v>40</v>
      </c>
      <c r="C36" s="80"/>
      <c r="D36" s="79"/>
      <c r="E36" s="81"/>
      <c r="F36" s="81"/>
      <c r="G36" s="80"/>
      <c r="H36" s="82"/>
      <c r="I36" s="83">
        <f>I18+I24+I30</f>
        <v>58337.621797454987</v>
      </c>
    </row>
    <row r="37" spans="1:9" ht="12.75" customHeight="1" x14ac:dyDescent="0.2">
      <c r="A37" s="84" t="s">
        <v>41</v>
      </c>
      <c r="B37" s="85" t="s">
        <v>42</v>
      </c>
      <c r="C37" s="86"/>
      <c r="D37" s="85"/>
      <c r="E37" s="87"/>
      <c r="F37" s="87"/>
      <c r="G37" s="86"/>
      <c r="H37" s="53" t="s">
        <v>43</v>
      </c>
      <c r="I37" s="56">
        <f>I36*0.1</f>
        <v>5833.7621797454995</v>
      </c>
    </row>
    <row r="38" spans="1:9" x14ac:dyDescent="0.2">
      <c r="A38" s="84" t="s">
        <v>44</v>
      </c>
      <c r="B38" s="85" t="s">
        <v>45</v>
      </c>
      <c r="C38" s="86"/>
      <c r="D38" s="85"/>
      <c r="E38" s="87"/>
      <c r="F38" s="87"/>
      <c r="G38" s="86"/>
      <c r="H38" s="53" t="s">
        <v>46</v>
      </c>
      <c r="I38" s="56">
        <f>I36+I37</f>
        <v>64171.383977200487</v>
      </c>
    </row>
    <row r="39" spans="1:9" x14ac:dyDescent="0.2">
      <c r="A39" s="84" t="s">
        <v>47</v>
      </c>
      <c r="B39" s="85" t="s">
        <v>48</v>
      </c>
      <c r="C39" s="86"/>
      <c r="D39" s="85"/>
      <c r="E39" s="87"/>
      <c r="F39" s="87"/>
      <c r="G39" s="86"/>
      <c r="H39" s="53" t="s">
        <v>49</v>
      </c>
      <c r="I39" s="56">
        <f>ROUND(I38*20%,2)</f>
        <v>12834.28</v>
      </c>
    </row>
    <row r="40" spans="1:9" x14ac:dyDescent="0.2">
      <c r="A40" s="84" t="s">
        <v>50</v>
      </c>
      <c r="B40" s="88" t="s">
        <v>51</v>
      </c>
      <c r="C40" s="89"/>
      <c r="D40" s="88"/>
      <c r="E40" s="90"/>
      <c r="F40" s="90"/>
      <c r="G40" s="89"/>
      <c r="H40" s="91" t="s">
        <v>52</v>
      </c>
      <c r="I40" s="92">
        <f>I38+I39</f>
        <v>77005.663977200486</v>
      </c>
    </row>
    <row r="42" spans="1:9" ht="15.75" x14ac:dyDescent="0.25">
      <c r="A42" s="7" t="s">
        <v>53</v>
      </c>
      <c r="B42" s="7"/>
      <c r="C42" s="7"/>
      <c r="D42" s="7"/>
      <c r="E42" s="7"/>
      <c r="F42" s="7"/>
      <c r="G42" s="7"/>
      <c r="H42" s="7"/>
      <c r="I42" s="7"/>
    </row>
    <row r="43" spans="1:9" ht="15.75" x14ac:dyDescent="0.25">
      <c r="A43" s="17" t="s">
        <v>54</v>
      </c>
      <c r="B43" s="17"/>
      <c r="C43" s="17"/>
      <c r="D43" s="7"/>
      <c r="E43" s="7"/>
      <c r="F43" s="7"/>
      <c r="G43" s="7"/>
      <c r="H43" s="7"/>
      <c r="I43" s="7"/>
    </row>
    <row r="44" spans="1:9" ht="15.75" x14ac:dyDescent="0.25">
      <c r="A44" s="17" t="s">
        <v>55</v>
      </c>
      <c r="B44" s="17"/>
      <c r="C44" s="17"/>
      <c r="D44" s="7"/>
      <c r="E44" s="7"/>
      <c r="F44" s="7"/>
      <c r="G44" s="7"/>
      <c r="H44" s="7"/>
      <c r="I44" s="7"/>
    </row>
    <row r="45" spans="1:9" ht="15.75" x14ac:dyDescent="0.25">
      <c r="A45" s="93" t="s">
        <v>56</v>
      </c>
      <c r="B45" s="7"/>
      <c r="C45" s="7"/>
      <c r="D45" s="7"/>
      <c r="E45" s="7"/>
      <c r="F45" s="7"/>
      <c r="G45" s="7"/>
      <c r="H45" s="7"/>
      <c r="I45" s="7"/>
    </row>
    <row r="46" spans="1:9" ht="15.75" x14ac:dyDescent="0.25">
      <c r="A46" s="7" t="s">
        <v>57</v>
      </c>
      <c r="B46" s="7"/>
      <c r="C46" s="7"/>
      <c r="D46" s="7"/>
      <c r="E46" s="7"/>
      <c r="F46" s="7"/>
      <c r="G46" s="7"/>
      <c r="H46" s="7"/>
      <c r="I46" s="7"/>
    </row>
  </sheetData>
  <mergeCells count="56">
    <mergeCell ref="B39:C39"/>
    <mergeCell ref="D39:G39"/>
    <mergeCell ref="B40:C40"/>
    <mergeCell ref="D40:G40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D29:G29"/>
    <mergeCell ref="B30:C30"/>
    <mergeCell ref="D30:G30"/>
    <mergeCell ref="B31:C31"/>
    <mergeCell ref="D31:G31"/>
    <mergeCell ref="B32:C32"/>
    <mergeCell ref="D32:G32"/>
    <mergeCell ref="A25:A29"/>
    <mergeCell ref="B25:C25"/>
    <mergeCell ref="D25:G25"/>
    <mergeCell ref="B26:C26"/>
    <mergeCell ref="D26:G26"/>
    <mergeCell ref="B27:C27"/>
    <mergeCell ref="D27:G27"/>
    <mergeCell ref="B28:C28"/>
    <mergeCell ref="D28:G28"/>
    <mergeCell ref="B29:C29"/>
    <mergeCell ref="D21:G21"/>
    <mergeCell ref="B22:C22"/>
    <mergeCell ref="D22:G22"/>
    <mergeCell ref="B23:C23"/>
    <mergeCell ref="D23:G23"/>
    <mergeCell ref="B24:C24"/>
    <mergeCell ref="D24:G24"/>
    <mergeCell ref="B17:C17"/>
    <mergeCell ref="D17:G17"/>
    <mergeCell ref="B18:C18"/>
    <mergeCell ref="D18:G18"/>
    <mergeCell ref="A19:A23"/>
    <mergeCell ref="B19:C19"/>
    <mergeCell ref="D19:G19"/>
    <mergeCell ref="B20:C20"/>
    <mergeCell ref="D20:G20"/>
    <mergeCell ref="B21:C21"/>
    <mergeCell ref="C1:I1"/>
    <mergeCell ref="A11:I11"/>
    <mergeCell ref="A12:I12"/>
    <mergeCell ref="A14:I14"/>
    <mergeCell ref="B16:C16"/>
    <mergeCell ref="D16:G16"/>
  </mergeCells>
  <pageMargins left="0.11811023622047245" right="0.19685039370078741" top="7.874015748031496E-2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Рек. ТП-315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2019-01-22T07:54:28Z</dcterms:created>
  <dcterms:modified xsi:type="dcterms:W3CDTF">2019-01-22T07:54:50Z</dcterms:modified>
</cp:coreProperties>
</file>