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2КЛ-0,4кВ ТП-80 ШРС Евлантьева" sheetId="1" r:id="rId1"/>
  </sheets>
  <calcPr calcId="145621"/>
</workbook>
</file>

<file path=xl/calcChain.xml><?xml version="1.0" encoding="utf-8"?>
<calcChain xmlns="http://schemas.openxmlformats.org/spreadsheetml/2006/main">
  <c r="I31" i="1" l="1"/>
  <c r="I24" i="1"/>
  <c r="I19" i="1"/>
  <c r="I36" i="1" s="1"/>
  <c r="I37" i="1" l="1"/>
  <c r="I40" i="1" s="1"/>
  <c r="I41" i="1" l="1"/>
  <c r="I42" i="1" s="1"/>
</calcChain>
</file>

<file path=xl/sharedStrings.xml><?xml version="1.0" encoding="utf-8"?>
<sst xmlns="http://schemas.openxmlformats.org/spreadsheetml/2006/main" count="82" uniqueCount="70">
  <si>
    <t xml:space="preserve">   Приложение  № _____ к договору № _______ от "____"_________________ 201 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</si>
  <si>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</si>
  <si>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</si>
  <si>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</si>
  <si>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</si>
  <si>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</si>
  <si>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</si>
  <si>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</si>
  <si>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</si>
  <si>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</si>
  <si>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</si>
  <si>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  г.</t>
  </si>
  <si>
    <t>Смета №</t>
  </si>
  <si>
    <t>на рабочую документацию</t>
  </si>
  <si>
    <t>Установка ШРС-1-54УЗ у ж/д №47 по ул. Им. Дзержинского Ф.Э. Прокладка 2КЛ-0,4кВ от РУ-0,4кВ ТП-80 до вновь устанавливаемого ШРС.</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</si>
  <si>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</si>
  <si>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</si>
  <si>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</si>
  <si>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</si>
  <si>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</si>
  <si>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</si>
  <si>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Установка ШРС-1-54 - (1 шт.)  </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</si>
  <si>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Стек=110677,70                                                          Сбаз=110677,70/5,26*1=21041,39</t>
  </si>
  <si>
    <t>С*(Акрайнее/Скрайнее)*Кст*Ктек              21041,39*(0,018/0,2)*1*4,15*0,85</t>
  </si>
  <si>
    <t>Коэффициенты</t>
  </si>
  <si>
    <t>Стадия: Рабочая документация</t>
  </si>
  <si>
    <t>Кст = 1</t>
  </si>
  <si>
    <t>Ктек = 4,15
Письмо Минстроя России от 17.05.2019 №17798-ДВ/09</t>
  </si>
  <si>
    <t>Разделы документации</t>
  </si>
  <si>
    <t>2</t>
  </si>
  <si>
    <t>Кабельные линии напряжением до 35 кВ. Интервалы протяженности свыше 500 до 1000 м.</t>
  </si>
  <si>
    <t>Коммунальные инженерные сети и сооружения, 2012 г. Раздел 3.  Таблица 17. Квартальные, межквартальные, уличные кабельные электросети п.3
A=8.265 тыс.руб; B=0.041 тыс.руб;
Осн. показ. Х=340 (м) 
Количество = 2</t>
  </si>
  <si>
    <t>(A + B * Xзад) * Количество * Кст * Ктек * K2 * (1 + дроб.ч. K1)
(8265 руб + 41 руб * 340) * 2 * 0.6 * 4.15 * 1.4 * (1 + 0.1) * 0.825</t>
  </si>
  <si>
    <t>Кст = 0.6</t>
  </si>
  <si>
    <t>K1 = 1.1
Глава 2.8, п.2.8.1.1</t>
  </si>
  <si>
    <t>K2 = 1.4
Глава 2.8, п.2.8.1.1</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</si>
  <si>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</si>
  <si>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</si>
  <si>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</si>
  <si>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</si>
  <si>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4,15</t>
  </si>
  <si>
    <t/>
  </si>
  <si>
    <t>Стадия: Рабочий проект</t>
  </si>
  <si>
    <t>Кст = 0.50</t>
  </si>
  <si>
    <t xml:space="preserve"> </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</si>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</sst>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right/>
      <top style="thin">
        <color indexed="22"/>
      </top>
      <bottom style="thin">
        <color indexed="22"/>
      </bottom>
      <diagonal/>
    </border>
    <border>
      <left/>
      <right style="thin">
        <color indexed="64"/>
      </right>
      <top/>
      <bottom/>
      <diagonal/>
    </border>
    <border>
      <left style="thin">
        <color indexed="64"/>
      </left>
      <right/>
      <top/>
      <bottom style="thin">
        <color indexed="22"/>
      </bottom>
      <diagonal/>
    </border>
    <border>
      <left/>
      <right/>
      <top/>
      <bottom style="thin">
        <color indexed="22"/>
      </bottom>
      <diagonal/>
    </border>
    <border>
      <left/>
      <right style="thin">
        <color indexed="64"/>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s>
  <cellStyleXfs count="3">
    <xf numFmtId="0" fontId="0" fillId="0" borderId="0"/>
    <xf numFmtId="0" fontId="1" fillId="0" borderId="0"/>
    <xf numFmtId="0" fontId="1" fillId="0" borderId="0"/>
  </cellStyleXfs>
  <cellXfs count="109">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49" fontId="15" fillId="0" borderId="9" xfId="1" applyNumberFormat="1" applyFont="1" applyBorder="1" applyAlignment="1">
      <alignment horizontal="center" vertical="top" wrapText="1"/>
    </xf>
    <xf numFmtId="0" fontId="15" fillId="0" borderId="9" xfId="1" applyNumberFormat="1" applyFont="1" applyBorder="1" applyAlignment="1">
      <alignment horizontal="center" vertical="top" wrapText="1"/>
    </xf>
    <xf numFmtId="0" fontId="1" fillId="0" borderId="9" xfId="1" applyNumberFormat="1" applyFont="1" applyBorder="1" applyAlignment="1">
      <alignment horizontal="center" vertical="center" wrapText="1"/>
    </xf>
    <xf numFmtId="0" fontId="1" fillId="0" borderId="10" xfId="0" applyFont="1" applyBorder="1" applyAlignment="1">
      <alignment horizontal="center" vertical="center" wrapText="1"/>
    </xf>
    <xf numFmtId="4" fontId="1" fillId="0" borderId="11" xfId="1" applyNumberFormat="1" applyFont="1" applyBorder="1" applyAlignment="1">
      <alignment horizontal="right" vertical="top" wrapText="1"/>
    </xf>
    <xf numFmtId="49" fontId="15" fillId="0" borderId="12" xfId="1" applyNumberFormat="1" applyFont="1" applyBorder="1" applyAlignment="1">
      <alignment horizontal="center" vertical="top" wrapText="1"/>
    </xf>
    <xf numFmtId="0" fontId="15" fillId="0" borderId="13" xfId="1" applyNumberFormat="1" applyFont="1" applyBorder="1" applyAlignment="1">
      <alignment horizontal="left" vertical="top" wrapText="1"/>
    </xf>
    <xf numFmtId="0" fontId="15" fillId="0" borderId="14" xfId="1" applyNumberFormat="1" applyFont="1" applyBorder="1" applyAlignment="1">
      <alignment horizontal="left" vertical="top" wrapText="1"/>
    </xf>
    <xf numFmtId="0" fontId="1" fillId="0" borderId="13" xfId="1" applyNumberFormat="1" applyFont="1" applyBorder="1" applyAlignment="1">
      <alignment horizontal="center" vertical="center" wrapText="1"/>
    </xf>
    <xf numFmtId="0" fontId="1" fillId="0" borderId="15" xfId="1" applyNumberFormat="1" applyFont="1" applyBorder="1" applyAlignment="1">
      <alignment horizontal="center" vertical="center" wrapText="1"/>
    </xf>
    <xf numFmtId="0" fontId="1" fillId="0" borderId="14" xfId="1" applyNumberFormat="1" applyFont="1" applyBorder="1" applyAlignment="1">
      <alignment horizontal="center" vertical="center" wrapText="1"/>
    </xf>
    <xf numFmtId="0" fontId="1" fillId="0" borderId="16" xfId="0" applyFont="1" applyBorder="1" applyAlignment="1">
      <alignment horizontal="center" vertical="center" wrapText="1"/>
    </xf>
    <xf numFmtId="2" fontId="1" fillId="0" borderId="12" xfId="0" applyNumberFormat="1" applyFont="1" applyBorder="1" applyAlignment="1">
      <alignment horizontal="right" vertical="center"/>
    </xf>
    <xf numFmtId="0" fontId="1" fillId="0" borderId="13"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5" fillId="0" borderId="13" xfId="1" applyNumberFormat="1" applyFont="1" applyBorder="1" applyAlignment="1">
      <alignment horizontal="center" vertical="top" wrapText="1"/>
    </xf>
    <xf numFmtId="0" fontId="15" fillId="0" borderId="14" xfId="1" applyNumberFormat="1" applyFont="1" applyBorder="1" applyAlignment="1">
      <alignment horizontal="center" vertical="top" wrapText="1"/>
    </xf>
    <xf numFmtId="49" fontId="15" fillId="0" borderId="12" xfId="1" applyNumberFormat="1" applyFont="1" applyBorder="1" applyAlignment="1">
      <alignment horizontal="righ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left" vertical="top" wrapText="1"/>
    </xf>
    <xf numFmtId="0" fontId="1" fillId="0" borderId="17" xfId="1" applyNumberFormat="1" applyBorder="1" applyAlignment="1">
      <alignment horizontal="left" vertical="top" wrapText="1"/>
    </xf>
    <xf numFmtId="0" fontId="1" fillId="0" borderId="19" xfId="1" applyNumberFormat="1" applyBorder="1" applyAlignment="1">
      <alignment horizontal="left" vertical="top" wrapText="1"/>
    </xf>
    <xf numFmtId="0" fontId="1" fillId="0" borderId="18" xfId="1" applyNumberFormat="1" applyBorder="1" applyAlignment="1">
      <alignment horizontal="left" vertical="top" wrapText="1"/>
    </xf>
    <xf numFmtId="0" fontId="1" fillId="0" borderId="11" xfId="1" applyNumberFormat="1" applyFont="1" applyBorder="1" applyAlignment="1">
      <alignment horizontal="left" vertical="top" wrapText="1"/>
    </xf>
    <xf numFmtId="0" fontId="15" fillId="0" borderId="20" xfId="1" applyNumberFormat="1" applyFont="1" applyBorder="1" applyAlignment="1">
      <alignment horizontal="left" vertical="top" wrapText="1"/>
    </xf>
    <xf numFmtId="0" fontId="15" fillId="0" borderId="21" xfId="1" applyNumberFormat="1" applyFont="1" applyBorder="1" applyAlignment="1">
      <alignment horizontal="left" vertical="top" wrapText="1"/>
    </xf>
    <xf numFmtId="0" fontId="1" fillId="0" borderId="22" xfId="1" applyNumberFormat="1" applyFont="1" applyBorder="1" applyAlignment="1">
      <alignment horizontal="center" vertical="top" wrapText="1"/>
    </xf>
    <xf numFmtId="0" fontId="1" fillId="0" borderId="23" xfId="1" applyNumberFormat="1" applyFont="1" applyBorder="1" applyAlignment="1">
      <alignment horizontal="center" vertical="top" wrapText="1"/>
    </xf>
    <xf numFmtId="0" fontId="1" fillId="0" borderId="24" xfId="1" applyNumberFormat="1" applyFont="1" applyBorder="1" applyAlignment="1">
      <alignment horizontal="center" vertical="top" wrapText="1"/>
    </xf>
    <xf numFmtId="0" fontId="1" fillId="0" borderId="12" xfId="1" applyNumberFormat="1" applyFont="1" applyBorder="1" applyAlignment="1">
      <alignment horizontal="left" vertical="top" wrapText="1"/>
    </xf>
    <xf numFmtId="0" fontId="1" fillId="0" borderId="12" xfId="1" applyNumberFormat="1" applyFont="1" applyBorder="1" applyAlignment="1">
      <alignment horizontal="righ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16" xfId="1" applyNumberFormat="1" applyFont="1" applyBorder="1" applyAlignment="1">
      <alignment horizontal="center" vertical="top" wrapText="1"/>
    </xf>
    <xf numFmtId="0" fontId="1" fillId="0" borderId="26" xfId="1" applyNumberFormat="1" applyFont="1" applyBorder="1" applyAlignment="1">
      <alignment horizontal="center"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49" fontId="15" fillId="0" borderId="33" xfId="1" applyNumberFormat="1" applyFont="1" applyBorder="1" applyAlignment="1">
      <alignment horizontal="right" vertical="top" wrapText="1"/>
    </xf>
    <xf numFmtId="0" fontId="15" fillId="0" borderId="25" xfId="1" applyNumberFormat="1" applyFont="1" applyBorder="1" applyAlignment="1">
      <alignment horizontal="left" vertical="top" wrapText="1"/>
    </xf>
    <xf numFmtId="0" fontId="15" fillId="0" borderId="33" xfId="1" applyNumberFormat="1" applyFont="1" applyBorder="1" applyAlignment="1">
      <alignment horizontal="left" vertical="top" wrapText="1"/>
    </xf>
    <xf numFmtId="0" fontId="15" fillId="0" borderId="34" xfId="1" applyNumberFormat="1" applyFont="1" applyBorder="1" applyAlignment="1">
      <alignment horizontal="right" vertical="top" wrapText="1"/>
    </xf>
    <xf numFmtId="49" fontId="15" fillId="0" borderId="34" xfId="1" applyNumberFormat="1" applyFont="1" applyBorder="1" applyAlignment="1">
      <alignment horizontal="right" vertical="top" wrapText="1"/>
    </xf>
    <xf numFmtId="0" fontId="1" fillId="0" borderId="34" xfId="1" applyNumberFormat="1" applyFont="1" applyBorder="1" applyAlignment="1">
      <alignment horizontal="left" vertical="top" wrapText="1"/>
    </xf>
    <xf numFmtId="0" fontId="1" fillId="0" borderId="34" xfId="1" applyNumberFormat="1" applyFont="1" applyBorder="1" applyAlignment="1">
      <alignment horizontal="right" vertical="top" wrapText="1"/>
    </xf>
    <xf numFmtId="49" fontId="15" fillId="0" borderId="32" xfId="1" applyNumberFormat="1" applyFont="1" applyBorder="1" applyAlignment="1">
      <alignment horizontal="right" vertical="top" wrapText="1"/>
    </xf>
    <xf numFmtId="0" fontId="1" fillId="0" borderId="35" xfId="1" applyNumberFormat="1" applyFont="1" applyBorder="1" applyAlignment="1">
      <alignment horizontal="left" vertical="top" wrapText="1"/>
    </xf>
    <xf numFmtId="0" fontId="1" fillId="0" borderId="36" xfId="1" applyNumberFormat="1" applyFont="1" applyBorder="1" applyAlignment="1">
      <alignment horizontal="left" vertical="top" wrapText="1"/>
    </xf>
    <xf numFmtId="0" fontId="1" fillId="0" borderId="37" xfId="1" applyNumberFormat="1" applyFont="1" applyBorder="1" applyAlignment="1">
      <alignment horizontal="left" vertical="top" wrapText="1"/>
    </xf>
    <xf numFmtId="0" fontId="1" fillId="0" borderId="32" xfId="1" applyNumberFormat="1" applyFont="1" applyBorder="1" applyAlignment="1">
      <alignment horizontal="right" vertical="top" wrapText="1"/>
    </xf>
    <xf numFmtId="0" fontId="15" fillId="0" borderId="15" xfId="1" applyNumberFormat="1" applyFont="1" applyBorder="1" applyAlignment="1">
      <alignment horizontal="left" vertical="top" wrapText="1"/>
    </xf>
    <xf numFmtId="0" fontId="15" fillId="0" borderId="32" xfId="1" applyNumberFormat="1" applyFont="1" applyBorder="1" applyAlignment="1">
      <alignment horizontal="left" vertical="top" wrapText="1"/>
    </xf>
    <xf numFmtId="4" fontId="15" fillId="0" borderId="32" xfId="1" applyNumberFormat="1" applyFont="1" applyBorder="1" applyAlignment="1">
      <alignment horizontal="right" vertical="top" wrapText="1"/>
    </xf>
    <xf numFmtId="49" fontId="15" fillId="0" borderId="9" xfId="1" applyNumberFormat="1" applyFont="1" applyBorder="1" applyAlignment="1">
      <alignment horizontal="right" vertical="top" wrapText="1"/>
    </xf>
    <xf numFmtId="0" fontId="1" fillId="0" borderId="9"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4" fontId="15" fillId="0" borderId="9"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zoomScaleNormal="100" workbookViewId="0">
      <selection activeCell="J21" sqref="J21"/>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11</v>
      </c>
      <c r="H10" s="11"/>
      <c r="I10" s="18"/>
    </row>
    <row r="11" spans="1:256" s="7" customFormat="1" ht="11.25" customHeight="1" x14ac:dyDescent="0.25">
      <c r="A11" s="19"/>
      <c r="D11" s="20"/>
      <c r="E11" s="18"/>
    </row>
    <row r="12" spans="1:256" ht="15.75" x14ac:dyDescent="0.2">
      <c r="A12" s="21" t="s">
        <v>12</v>
      </c>
      <c r="B12" s="21"/>
      <c r="C12" s="21"/>
      <c r="D12" s="21"/>
      <c r="E12" s="21"/>
      <c r="F12" s="21"/>
      <c r="G12" s="21"/>
      <c r="H12" s="21"/>
      <c r="I12" s="21"/>
    </row>
    <row r="13" spans="1:256" ht="15.75" customHeight="1" x14ac:dyDescent="0.2">
      <c r="A13" s="22" t="s">
        <v>13</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38.25" customHeight="1" x14ac:dyDescent="0.25">
      <c r="A15" s="27" t="s">
        <v>14</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9" ht="97.5" customHeight="1" x14ac:dyDescent="0.2">
      <c r="A17" s="30" t="s">
        <v>15</v>
      </c>
      <c r="B17" s="31" t="s">
        <v>16</v>
      </c>
      <c r="C17" s="32"/>
      <c r="D17" s="31" t="s">
        <v>17</v>
      </c>
      <c r="E17" s="33"/>
      <c r="F17" s="33"/>
      <c r="G17" s="32"/>
      <c r="H17" s="34" t="s">
        <v>18</v>
      </c>
      <c r="I17" s="35" t="s">
        <v>19</v>
      </c>
    </row>
    <row r="18" spans="1:9" ht="12.75" customHeight="1" x14ac:dyDescent="0.2">
      <c r="A18" s="36" t="s">
        <v>20</v>
      </c>
      <c r="B18" s="37">
        <v>2</v>
      </c>
      <c r="C18" s="38"/>
      <c r="D18" s="37">
        <v>3</v>
      </c>
      <c r="E18" s="39"/>
      <c r="F18" s="39"/>
      <c r="G18" s="38"/>
      <c r="H18" s="40">
        <v>4</v>
      </c>
      <c r="I18" s="41">
        <v>5</v>
      </c>
    </row>
    <row r="19" spans="1:9" ht="86.25" customHeight="1" x14ac:dyDescent="0.2">
      <c r="A19" s="42" t="s">
        <v>20</v>
      </c>
      <c r="B19" s="43" t="s">
        <v>21</v>
      </c>
      <c r="C19" s="43"/>
      <c r="D19" s="44" t="s">
        <v>22</v>
      </c>
      <c r="E19" s="44"/>
      <c r="F19" s="44"/>
      <c r="G19" s="44"/>
      <c r="H19" s="45" t="s">
        <v>23</v>
      </c>
      <c r="I19" s="46">
        <f>21041.39*(0.018/0.2)*1*4.15*0.85</f>
        <v>6680.1152902499989</v>
      </c>
    </row>
    <row r="20" spans="1:9" ht="15" customHeight="1" x14ac:dyDescent="0.2">
      <c r="A20" s="47"/>
      <c r="B20" s="48" t="s">
        <v>24</v>
      </c>
      <c r="C20" s="49"/>
      <c r="D20" s="50"/>
      <c r="E20" s="51"/>
      <c r="F20" s="51"/>
      <c r="G20" s="52"/>
      <c r="H20" s="53"/>
      <c r="I20" s="54"/>
    </row>
    <row r="21" spans="1:9" ht="27.75" customHeight="1" x14ac:dyDescent="0.2">
      <c r="A21" s="47"/>
      <c r="B21" s="48" t="s">
        <v>25</v>
      </c>
      <c r="C21" s="49"/>
      <c r="D21" s="55" t="s">
        <v>26</v>
      </c>
      <c r="E21" s="56"/>
      <c r="F21" s="56"/>
      <c r="G21" s="57"/>
      <c r="H21" s="53"/>
      <c r="I21" s="54"/>
    </row>
    <row r="22" spans="1:9" ht="38.25" customHeight="1" x14ac:dyDescent="0.2">
      <c r="A22" s="47"/>
      <c r="B22" s="58"/>
      <c r="C22" s="59"/>
      <c r="D22" s="55" t="s">
        <v>27</v>
      </c>
      <c r="E22" s="56"/>
      <c r="F22" s="56"/>
      <c r="G22" s="57"/>
      <c r="H22" s="53"/>
      <c r="I22" s="54"/>
    </row>
    <row r="23" spans="1:9" ht="25.5" customHeight="1" x14ac:dyDescent="0.2">
      <c r="A23" s="47"/>
      <c r="B23" s="48" t="s">
        <v>28</v>
      </c>
      <c r="C23" s="49"/>
      <c r="D23" s="50"/>
      <c r="E23" s="51"/>
      <c r="F23" s="51"/>
      <c r="G23" s="52"/>
      <c r="H23" s="53"/>
      <c r="I23" s="54"/>
    </row>
    <row r="24" spans="1:9" ht="115.5" customHeight="1" x14ac:dyDescent="0.2">
      <c r="A24" s="60" t="s">
        <v>29</v>
      </c>
      <c r="B24" s="61" t="s">
        <v>30</v>
      </c>
      <c r="C24" s="62"/>
      <c r="D24" s="63" t="s">
        <v>31</v>
      </c>
      <c r="E24" s="64"/>
      <c r="F24" s="64"/>
      <c r="G24" s="65"/>
      <c r="H24" s="66" t="s">
        <v>32</v>
      </c>
      <c r="I24" s="46">
        <f>(8265+41*340)*2*0.6*4.15*1.4*(1+0.1)*0.825</f>
        <v>140493.03344999999</v>
      </c>
    </row>
    <row r="25" spans="1:9" ht="14.25" customHeight="1" x14ac:dyDescent="0.2">
      <c r="A25" s="60"/>
      <c r="B25" s="67" t="s">
        <v>24</v>
      </c>
      <c r="C25" s="68"/>
      <c r="D25" s="69"/>
      <c r="E25" s="70"/>
      <c r="F25" s="70"/>
      <c r="G25" s="71"/>
      <c r="H25" s="72"/>
      <c r="I25" s="73"/>
    </row>
    <row r="26" spans="1:9" ht="26.25" customHeight="1" x14ac:dyDescent="0.2">
      <c r="A26" s="60"/>
      <c r="B26" s="74" t="s">
        <v>25</v>
      </c>
      <c r="C26" s="75"/>
      <c r="D26" s="74" t="s">
        <v>33</v>
      </c>
      <c r="E26" s="76"/>
      <c r="F26" s="76"/>
      <c r="G26" s="75"/>
      <c r="H26" s="72"/>
      <c r="I26" s="73"/>
    </row>
    <row r="27" spans="1:9" ht="38.25" customHeight="1" x14ac:dyDescent="0.2">
      <c r="A27" s="60"/>
      <c r="B27" s="77"/>
      <c r="C27" s="78"/>
      <c r="D27" s="74" t="s">
        <v>27</v>
      </c>
      <c r="E27" s="76"/>
      <c r="F27" s="76"/>
      <c r="G27" s="75"/>
      <c r="H27" s="72"/>
      <c r="I27" s="73"/>
    </row>
    <row r="28" spans="1:9" ht="27.75" customHeight="1" x14ac:dyDescent="0.2">
      <c r="A28" s="60"/>
      <c r="B28" s="77"/>
      <c r="C28" s="78"/>
      <c r="D28" s="74" t="s">
        <v>34</v>
      </c>
      <c r="E28" s="76"/>
      <c r="F28" s="76"/>
      <c r="G28" s="75"/>
      <c r="H28" s="72"/>
      <c r="I28" s="73"/>
    </row>
    <row r="29" spans="1:9" ht="25.5" customHeight="1" x14ac:dyDescent="0.2">
      <c r="A29" s="60"/>
      <c r="B29" s="77"/>
      <c r="C29" s="78"/>
      <c r="D29" s="79" t="s">
        <v>35</v>
      </c>
      <c r="E29" s="80"/>
      <c r="F29" s="80"/>
      <c r="G29" s="81"/>
      <c r="H29" s="72"/>
      <c r="I29" s="73"/>
    </row>
    <row r="30" spans="1:9" ht="54.75" customHeight="1" x14ac:dyDescent="0.2">
      <c r="A30" s="60"/>
      <c r="B30" s="82" t="s">
        <v>28</v>
      </c>
      <c r="C30" s="83"/>
      <c r="D30" s="82"/>
      <c r="E30" s="84"/>
      <c r="F30" s="84"/>
      <c r="G30" s="83"/>
      <c r="H30" s="85" t="s">
        <v>36</v>
      </c>
      <c r="I30" s="73"/>
    </row>
    <row r="31" spans="1:9" ht="106.5" customHeight="1" x14ac:dyDescent="0.2">
      <c r="A31" s="60" t="s">
        <v>37</v>
      </c>
      <c r="B31" s="61" t="s">
        <v>38</v>
      </c>
      <c r="C31" s="62"/>
      <c r="D31" s="86" t="s">
        <v>39</v>
      </c>
      <c r="E31" s="87"/>
      <c r="F31" s="87"/>
      <c r="G31" s="88"/>
      <c r="H31" s="72" t="s">
        <v>40</v>
      </c>
      <c r="I31" s="89">
        <f>(0+800*1)*2*0.5*4.15</f>
        <v>3320.0000000000005</v>
      </c>
    </row>
    <row r="32" spans="1:9" ht="15.75" customHeight="1" x14ac:dyDescent="0.2">
      <c r="A32" s="90" t="s">
        <v>41</v>
      </c>
      <c r="B32" s="67" t="s">
        <v>24</v>
      </c>
      <c r="C32" s="68"/>
      <c r="D32" s="67"/>
      <c r="E32" s="91"/>
      <c r="F32" s="91"/>
      <c r="G32" s="68"/>
      <c r="H32" s="92"/>
      <c r="I32" s="93"/>
    </row>
    <row r="33" spans="1:256" ht="12.75" customHeight="1" x14ac:dyDescent="0.2">
      <c r="A33" s="94" t="s">
        <v>41</v>
      </c>
      <c r="B33" s="74" t="s">
        <v>42</v>
      </c>
      <c r="C33" s="75"/>
      <c r="D33" s="74" t="s">
        <v>43</v>
      </c>
      <c r="E33" s="76"/>
      <c r="F33" s="76"/>
      <c r="G33" s="75"/>
      <c r="H33" s="95"/>
      <c r="I33" s="96"/>
    </row>
    <row r="34" spans="1:256" ht="38.25" customHeight="1" x14ac:dyDescent="0.2">
      <c r="A34" s="94" t="s">
        <v>41</v>
      </c>
      <c r="B34" s="74"/>
      <c r="C34" s="75"/>
      <c r="D34" s="74" t="s">
        <v>44</v>
      </c>
      <c r="E34" s="76"/>
      <c r="F34" s="76"/>
      <c r="G34" s="75"/>
      <c r="H34" s="95"/>
      <c r="I34" s="96"/>
    </row>
    <row r="35" spans="1:256" ht="22.5" customHeight="1" x14ac:dyDescent="0.2">
      <c r="A35" s="97" t="s">
        <v>41</v>
      </c>
      <c r="B35" s="98" t="s">
        <v>28</v>
      </c>
      <c r="C35" s="99"/>
      <c r="D35" s="98"/>
      <c r="E35" s="100"/>
      <c r="F35" s="100"/>
      <c r="G35" s="99"/>
      <c r="H35" s="85" t="s">
        <v>45</v>
      </c>
      <c r="I35" s="101"/>
    </row>
    <row r="36" spans="1:256" ht="12.75" customHeight="1" x14ac:dyDescent="0.2">
      <c r="A36" s="97" t="s">
        <v>46</v>
      </c>
      <c r="B36" s="48" t="s">
        <v>47</v>
      </c>
      <c r="C36" s="49"/>
      <c r="D36" s="48"/>
      <c r="E36" s="102"/>
      <c r="F36" s="102"/>
      <c r="G36" s="49"/>
      <c r="H36" s="103"/>
      <c r="I36" s="104">
        <f>I19+I31+I24</f>
        <v>150493.14874024998</v>
      </c>
    </row>
    <row r="37" spans="1:256" ht="12.75" customHeight="1" x14ac:dyDescent="0.2">
      <c r="A37" s="105" t="s">
        <v>48</v>
      </c>
      <c r="B37" s="55" t="s">
        <v>49</v>
      </c>
      <c r="C37" s="57"/>
      <c r="D37" s="55"/>
      <c r="E37" s="56"/>
      <c r="F37" s="56"/>
      <c r="G37" s="57"/>
      <c r="H37" s="106" t="s">
        <v>50</v>
      </c>
      <c r="I37" s="89">
        <f>I36*0.1</f>
        <v>15049.314874024998</v>
      </c>
    </row>
    <row r="38" spans="1:256" ht="39.75" customHeight="1" x14ac:dyDescent="0.2">
      <c r="A38" s="105" t="s">
        <v>51</v>
      </c>
      <c r="B38" s="55" t="s">
        <v>52</v>
      </c>
      <c r="C38" s="57"/>
      <c r="D38" s="55"/>
      <c r="E38" s="56"/>
      <c r="F38" s="56"/>
      <c r="G38" s="57"/>
      <c r="H38" s="106" t="s">
        <v>53</v>
      </c>
      <c r="I38" s="89">
        <v>31972.14</v>
      </c>
    </row>
    <row r="39" spans="1:256" ht="25.5" customHeight="1" x14ac:dyDescent="0.2">
      <c r="A39" s="105" t="s">
        <v>54</v>
      </c>
      <c r="B39" s="55" t="s">
        <v>55</v>
      </c>
      <c r="C39" s="57"/>
      <c r="D39" s="55"/>
      <c r="E39" s="56"/>
      <c r="F39" s="56"/>
      <c r="G39" s="57"/>
      <c r="H39" s="106" t="s">
        <v>53</v>
      </c>
      <c r="I39" s="89">
        <v>10655.78</v>
      </c>
    </row>
    <row r="40" spans="1:256" ht="12.75" customHeight="1" x14ac:dyDescent="0.2">
      <c r="A40" s="105" t="s">
        <v>56</v>
      </c>
      <c r="B40" s="55" t="s">
        <v>57</v>
      </c>
      <c r="C40" s="57"/>
      <c r="D40" s="55"/>
      <c r="E40" s="56"/>
      <c r="F40" s="56"/>
      <c r="G40" s="57"/>
      <c r="H40" s="106" t="s">
        <v>58</v>
      </c>
      <c r="I40" s="89">
        <f>I36+I37+I38+I39</f>
        <v>208170.38361427499</v>
      </c>
    </row>
    <row r="41" spans="1:256" ht="12.75" customHeight="1" x14ac:dyDescent="0.2">
      <c r="A41" s="105" t="s">
        <v>59</v>
      </c>
      <c r="B41" s="55" t="s">
        <v>60</v>
      </c>
      <c r="C41" s="57"/>
      <c r="D41" s="55"/>
      <c r="E41" s="56"/>
      <c r="F41" s="56"/>
      <c r="G41" s="57"/>
      <c r="H41" s="106" t="s">
        <v>61</v>
      </c>
      <c r="I41" s="89">
        <f>ROUND(I40*20%,2)</f>
        <v>41634.080000000002</v>
      </c>
    </row>
    <row r="42" spans="1:256" ht="12.75" customHeight="1" x14ac:dyDescent="0.2">
      <c r="A42" s="105" t="s">
        <v>62</v>
      </c>
      <c r="B42" s="48" t="s">
        <v>63</v>
      </c>
      <c r="C42" s="49"/>
      <c r="D42" s="48"/>
      <c r="E42" s="102"/>
      <c r="F42" s="102"/>
      <c r="G42" s="49"/>
      <c r="H42" s="107" t="s">
        <v>64</v>
      </c>
      <c r="I42" s="108">
        <f>I40+I41</f>
        <v>249804.46361427498</v>
      </c>
    </row>
    <row r="44" spans="1:256" ht="12.75" customHeight="1" x14ac:dyDescent="0.25">
      <c r="A44" s="7" t="s">
        <v>65</v>
      </c>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row r="45" spans="1:256" ht="13.5" customHeight="1" x14ac:dyDescent="0.25">
      <c r="A45" s="17" t="s">
        <v>66</v>
      </c>
      <c r="B45" s="17"/>
      <c r="C45" s="1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row>
    <row r="46" spans="1:256" ht="18" customHeight="1" x14ac:dyDescent="0.25">
      <c r="A46" s="17" t="s">
        <v>67</v>
      </c>
      <c r="B46" s="17"/>
      <c r="C46" s="1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7"/>
    </row>
    <row r="47" spans="1:256" ht="18.75" customHeight="1" x14ac:dyDescent="0.25">
      <c r="A47" s="19" t="s">
        <v>68</v>
      </c>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7"/>
    </row>
    <row r="48" spans="1:256" ht="17.25" customHeight="1" x14ac:dyDescent="0.25">
      <c r="A48" s="7" t="s">
        <v>69</v>
      </c>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7"/>
      <c r="IU48" s="7"/>
      <c r="IV48" s="7"/>
    </row>
  </sheetData>
  <mergeCells count="56">
    <mergeCell ref="B42:C42"/>
    <mergeCell ref="D42:G42"/>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2КЛ-0,4кВ ТП-80 ШРС Евлантьева</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2019-09-09T11:16:37Z</dcterms:created>
  <dcterms:modified xsi:type="dcterms:W3CDTF">2019-09-09T11:16:48Z</dcterms:modified>
</cp:coreProperties>
</file>