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КЛ-0,4кВ ТП-779 Маючий А.Э." sheetId="1" r:id="rId1"/>
  </sheets>
  <calcPr calcId="145621"/>
</workbook>
</file>

<file path=xl/calcChain.xml><?xml version="1.0" encoding="utf-8"?>
<calcChain xmlns="http://schemas.openxmlformats.org/spreadsheetml/2006/main">
  <c r="I26" i="1" l="1"/>
  <c r="I31" i="1" s="1"/>
  <c r="I19" i="1"/>
  <c r="I32" i="1" l="1"/>
  <c r="I35" i="1" s="1"/>
  <c r="I36" i="1" l="1"/>
  <c r="I37" i="1" s="1"/>
</calcChain>
</file>

<file path=xl/sharedStrings.xml><?xml version="1.0" encoding="utf-8"?>
<sst xmlns="http://schemas.openxmlformats.org/spreadsheetml/2006/main" count="74" uniqueCount="66">
  <si>
    <t xml:space="preserve">   Приложение  № _____ к договору № _______ от "____"_________________ 2019г.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</si>
  <si>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</si>
  <si>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</si>
  <si>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</si>
  <si>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</si>
  <si>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</si>
  <si>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</si>
  <si>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</si>
  <si>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</si>
  <si>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</si>
  <si>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</si>
  <si>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2019 г.</t>
  </si>
  <si>
    <t xml:space="preserve"> "_____" _______________ 2019 г.</t>
  </si>
  <si>
    <t>Смета №</t>
  </si>
  <si>
    <t>на рабочую документацию</t>
  </si>
  <si>
    <t>Проектирование КЛ-0,4кВ от РУ-0,4кВ ТП-779 до границы земельного участка, ул. 1-я Прокатная, пос. Техстекло</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</si>
  <si>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</si>
  <si>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</si>
  <si>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</si>
  <si>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</si>
  <si>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</si>
  <si>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</si>
  <si>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</si>
  <si>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Х=201 (м) 
Количество = 1</t>
  </si>
  <si>
    <t>(A + B * Xзад) * Количество * Кст * Ктек * K2 * (1 + дроб.ч. K1)
(7763 руб + 42 руб * 201) * 1 * 0.6 * 4,21 * 1.4 * (1 + 0.1) * 0,775</t>
  </si>
  <si>
    <t>Коэффициенты</t>
  </si>
  <si>
    <t>Стадия: Рабочая документация</t>
  </si>
  <si>
    <t>Кст = 0.6</t>
  </si>
  <si>
    <t>Ктек = 4,21
Письмо Минстроя России от 04.10.2019 №37341-ДВ/09</t>
  </si>
  <si>
    <t>K1 = 1.1
Глава 2.8, п.2.8.1.1</t>
  </si>
  <si>
    <t>K2 = 1.4
Глава 2.8, п.2.8.1.1</t>
  </si>
  <si>
    <t>Разделы документации</t>
  </si>
  <si>
    <t>(24.5% + 23.5% + 2.5% + 17.0% + 5.0%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</si>
  <si>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</si>
  <si>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</si>
  <si>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</si>
  <si>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4,21</t>
  </si>
  <si>
    <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</si>
  <si>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</si>
  <si>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</si>
  <si>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</si>
  <si>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</si>
  <si>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</si>
  <si>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</si>
  <si>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</si>
  <si>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</si>
  <si>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</si>
  <si>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</si>
  <si>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</si>
  <si>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</si>
  <si>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</si>
  <si>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Горгаз, Водоканал,Тепловые сети, НЭСК, Ростелеком</t>
  </si>
  <si>
    <t>7</t>
  </si>
  <si>
    <t>Итого без НДС</t>
  </si>
  <si>
    <t>Сумма от п.3 - 6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</si>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</sst>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96">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0" xfId="1" applyNumberFormat="1" applyFont="1" applyBorder="1"/>
    <xf numFmtId="49" fontId="15" fillId="0" borderId="10" xfId="1" applyNumberFormat="1" applyFont="1" applyBorder="1" applyAlignment="1">
      <alignment horizontal="right" vertical="top" wrapText="1"/>
    </xf>
    <xf numFmtId="0" fontId="15" fillId="0" borderId="11" xfId="1" applyNumberFormat="1" applyFont="1" applyBorder="1" applyAlignment="1">
      <alignment horizontal="left" vertical="top" wrapText="1"/>
    </xf>
    <xf numFmtId="0" fontId="15" fillId="0" borderId="12"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0" xfId="1" applyNumberFormat="1" applyFont="1" applyBorder="1" applyAlignment="1">
      <alignment horizontal="left" vertical="top" wrapText="1"/>
    </xf>
    <xf numFmtId="4" fontId="1" fillId="0" borderId="10" xfId="1" applyNumberFormat="1" applyFont="1" applyBorder="1" applyAlignment="1">
      <alignment horizontal="right" vertical="top" wrapText="1"/>
    </xf>
    <xf numFmtId="0" fontId="15" fillId="0" borderId="15" xfId="1" applyNumberFormat="1" applyFont="1" applyBorder="1" applyAlignment="1">
      <alignment horizontal="left" vertical="top" wrapText="1"/>
    </xf>
    <xf numFmtId="0" fontId="15" fillId="0" borderId="16" xfId="1" applyNumberFormat="1" applyFont="1" applyBorder="1" applyAlignment="1">
      <alignment horizontal="lef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left" vertical="top" wrapText="1"/>
    </xf>
    <xf numFmtId="0" fontId="15" fillId="0" borderId="18" xfId="1" applyNumberFormat="1" applyFont="1" applyBorder="1" applyAlignment="1">
      <alignment horizontal="righ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2" xfId="1" applyNumberFormat="1" applyFont="1" applyBorder="1" applyAlignment="1">
      <alignment horizontal="right"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6" xfId="1" applyNumberFormat="1" applyFont="1" applyBorder="1" applyAlignment="1">
      <alignment horizontal="right" vertical="top" wrapText="1"/>
    </xf>
    <xf numFmtId="0" fontId="15"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49" fontId="15" fillId="0" borderId="18" xfId="1" applyNumberFormat="1" applyFont="1" applyBorder="1" applyAlignment="1">
      <alignment horizontal="right" vertical="top" wrapText="1"/>
    </xf>
    <xf numFmtId="49" fontId="15" fillId="0" borderId="22" xfId="1" applyNumberFormat="1" applyFont="1" applyBorder="1" applyAlignment="1">
      <alignment horizontal="righ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49" fontId="15" fillId="0" borderId="26" xfId="1" applyNumberFormat="1" applyFont="1" applyBorder="1" applyAlignment="1">
      <alignment horizontal="righ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0" fontId="15" fillId="0" borderId="33" xfId="1" applyNumberFormat="1" applyFont="1" applyBorder="1" applyAlignment="1">
      <alignment horizontal="left" vertical="top" wrapText="1"/>
    </xf>
    <xf numFmtId="0" fontId="15" fillId="0" borderId="34" xfId="1" applyNumberFormat="1" applyFont="1" applyBorder="1" applyAlignment="1">
      <alignment horizontal="left" vertical="top" wrapText="1"/>
    </xf>
    <xf numFmtId="0" fontId="15" fillId="0" borderId="26" xfId="1" applyNumberFormat="1" applyFont="1" applyBorder="1" applyAlignment="1">
      <alignment horizontal="left" vertical="top" wrapText="1"/>
    </xf>
    <xf numFmtId="4" fontId="15" fillId="0" borderId="26" xfId="1" applyNumberFormat="1" applyFont="1" applyBorder="1" applyAlignment="1">
      <alignment horizontal="right" vertical="top" wrapText="1"/>
    </xf>
    <xf numFmtId="49" fontId="15" fillId="0" borderId="35" xfId="1" applyNumberFormat="1" applyFont="1" applyBorder="1" applyAlignment="1">
      <alignment horizontal="right" vertical="top" wrapText="1"/>
    </xf>
    <xf numFmtId="0" fontId="1" fillId="0" borderId="9"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4" fontId="1" fillId="0" borderId="35" xfId="1" applyNumberFormat="1" applyFont="1" applyBorder="1" applyAlignment="1">
      <alignment horizontal="right" vertical="top" wrapText="1"/>
    </xf>
    <xf numFmtId="0" fontId="1" fillId="0" borderId="9" xfId="1" applyNumberFormat="1" applyFont="1" applyBorder="1" applyAlignment="1">
      <alignment horizontal="left" vertical="center" wrapText="1"/>
    </xf>
    <xf numFmtId="0" fontId="1" fillId="0" borderId="34" xfId="1" applyNumberFormat="1" applyFont="1" applyBorder="1" applyAlignment="1">
      <alignment horizontal="left" vertical="center" wrapText="1"/>
    </xf>
    <xf numFmtId="0" fontId="1" fillId="0" borderId="33" xfId="1" applyNumberFormat="1" applyFont="1" applyBorder="1" applyAlignment="1">
      <alignment horizontal="left" vertical="center" wrapText="1"/>
    </xf>
    <xf numFmtId="0" fontId="15" fillId="0" borderId="35" xfId="1" applyNumberFormat="1" applyFont="1" applyBorder="1" applyAlignment="1">
      <alignment horizontal="left" vertical="top" wrapText="1"/>
    </xf>
    <xf numFmtId="4" fontId="15" fillId="0" borderId="35"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D17" sqref="D17:G17"/>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12</v>
      </c>
      <c r="H10" s="11"/>
      <c r="I10" s="18"/>
    </row>
    <row r="11" spans="1:256" s="7" customFormat="1" ht="11.25" customHeight="1" x14ac:dyDescent="0.25">
      <c r="A11" s="19"/>
      <c r="D11" s="20"/>
      <c r="E11" s="18"/>
    </row>
    <row r="12" spans="1:256" ht="15.75" x14ac:dyDescent="0.2">
      <c r="A12" s="21" t="s">
        <v>13</v>
      </c>
      <c r="B12" s="21"/>
      <c r="C12" s="21"/>
      <c r="D12" s="21"/>
      <c r="E12" s="21"/>
      <c r="F12" s="21"/>
      <c r="G12" s="21"/>
      <c r="H12" s="21"/>
      <c r="I12" s="21"/>
    </row>
    <row r="13" spans="1:256" ht="15.75" customHeight="1" x14ac:dyDescent="0.2">
      <c r="A13" s="22" t="s">
        <v>14</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35.25" customHeight="1" x14ac:dyDescent="0.25">
      <c r="A15" s="27" t="s">
        <v>15</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10" ht="97.5" customHeight="1" x14ac:dyDescent="0.2">
      <c r="A17" s="30" t="s">
        <v>16</v>
      </c>
      <c r="B17" s="31" t="s">
        <v>17</v>
      </c>
      <c r="C17" s="32"/>
      <c r="D17" s="31" t="s">
        <v>18</v>
      </c>
      <c r="E17" s="33"/>
      <c r="F17" s="33"/>
      <c r="G17" s="32"/>
      <c r="H17" s="34" t="s">
        <v>19</v>
      </c>
      <c r="I17" s="35" t="s">
        <v>20</v>
      </c>
    </row>
    <row r="18" spans="1:10" ht="12.75" customHeight="1" x14ac:dyDescent="0.2">
      <c r="A18" s="36" t="s">
        <v>21</v>
      </c>
      <c r="B18" s="37">
        <v>2</v>
      </c>
      <c r="C18" s="38"/>
      <c r="D18" s="37">
        <v>3</v>
      </c>
      <c r="E18" s="39"/>
      <c r="F18" s="39"/>
      <c r="G18" s="38"/>
      <c r="H18" s="40">
        <v>4</v>
      </c>
      <c r="I18" s="41">
        <v>5</v>
      </c>
      <c r="J18" s="42"/>
    </row>
    <row r="19" spans="1:10" ht="115.5" customHeight="1" x14ac:dyDescent="0.2">
      <c r="A19" s="43" t="s">
        <v>21</v>
      </c>
      <c r="B19" s="44" t="s">
        <v>22</v>
      </c>
      <c r="C19" s="45"/>
      <c r="D19" s="46" t="s">
        <v>23</v>
      </c>
      <c r="E19" s="47"/>
      <c r="F19" s="47"/>
      <c r="G19" s="48"/>
      <c r="H19" s="49" t="s">
        <v>24</v>
      </c>
      <c r="I19" s="50">
        <f>(7763+42*201) * 1 * 0.6 * 4.21 * 1.4 * (1 + 0.1) * 0.775</f>
        <v>48854.526105000004</v>
      </c>
    </row>
    <row r="20" spans="1:10" ht="14.25" customHeight="1" x14ac:dyDescent="0.2">
      <c r="A20" s="43"/>
      <c r="B20" s="51" t="s">
        <v>25</v>
      </c>
      <c r="C20" s="52"/>
      <c r="D20" s="51"/>
      <c r="E20" s="53"/>
      <c r="F20" s="53"/>
      <c r="G20" s="52"/>
      <c r="H20" s="54"/>
      <c r="I20" s="55"/>
    </row>
    <row r="21" spans="1:10" ht="26.25" customHeight="1" x14ac:dyDescent="0.2">
      <c r="A21" s="43"/>
      <c r="B21" s="56" t="s">
        <v>26</v>
      </c>
      <c r="C21" s="57"/>
      <c r="D21" s="56" t="s">
        <v>27</v>
      </c>
      <c r="E21" s="58"/>
      <c r="F21" s="58"/>
      <c r="G21" s="57"/>
      <c r="H21" s="59"/>
      <c r="I21" s="60"/>
    </row>
    <row r="22" spans="1:10" ht="38.25" customHeight="1" x14ac:dyDescent="0.2">
      <c r="A22" s="43"/>
      <c r="B22" s="56"/>
      <c r="C22" s="57"/>
      <c r="D22" s="56" t="s">
        <v>28</v>
      </c>
      <c r="E22" s="58"/>
      <c r="F22" s="58"/>
      <c r="G22" s="57"/>
      <c r="H22" s="59"/>
      <c r="I22" s="60"/>
    </row>
    <row r="23" spans="1:10" ht="27.75" customHeight="1" x14ac:dyDescent="0.2">
      <c r="A23" s="43"/>
      <c r="B23" s="56"/>
      <c r="C23" s="57"/>
      <c r="D23" s="56" t="s">
        <v>29</v>
      </c>
      <c r="E23" s="58"/>
      <c r="F23" s="58"/>
      <c r="G23" s="57"/>
      <c r="H23" s="59"/>
      <c r="I23" s="60"/>
    </row>
    <row r="24" spans="1:10" ht="25.5" customHeight="1" x14ac:dyDescent="0.2">
      <c r="A24" s="43"/>
      <c r="B24" s="56"/>
      <c r="C24" s="57"/>
      <c r="D24" s="56" t="s">
        <v>30</v>
      </c>
      <c r="E24" s="58"/>
      <c r="F24" s="58"/>
      <c r="G24" s="57"/>
      <c r="H24" s="59"/>
      <c r="I24" s="60"/>
    </row>
    <row r="25" spans="1:10" ht="54.75" customHeight="1" x14ac:dyDescent="0.2">
      <c r="A25" s="43"/>
      <c r="B25" s="61" t="s">
        <v>31</v>
      </c>
      <c r="C25" s="62"/>
      <c r="D25" s="61"/>
      <c r="E25" s="63"/>
      <c r="F25" s="63"/>
      <c r="G25" s="62"/>
      <c r="H25" s="64" t="s">
        <v>32</v>
      </c>
      <c r="I25" s="65"/>
    </row>
    <row r="26" spans="1:10" ht="106.5" customHeight="1" x14ac:dyDescent="0.2">
      <c r="A26" s="43" t="s">
        <v>33</v>
      </c>
      <c r="B26" s="66" t="s">
        <v>34</v>
      </c>
      <c r="C26" s="67"/>
      <c r="D26" s="68" t="s">
        <v>35</v>
      </c>
      <c r="E26" s="69"/>
      <c r="F26" s="69"/>
      <c r="G26" s="70"/>
      <c r="H26" s="49" t="s">
        <v>36</v>
      </c>
      <c r="I26" s="50">
        <f>(0+800*1)*1*0.5*4.21</f>
        <v>1684</v>
      </c>
    </row>
    <row r="27" spans="1:10" ht="15.75" customHeight="1" x14ac:dyDescent="0.2">
      <c r="A27" s="71" t="s">
        <v>37</v>
      </c>
      <c r="B27" s="51" t="s">
        <v>25</v>
      </c>
      <c r="C27" s="52"/>
      <c r="D27" s="51"/>
      <c r="E27" s="53"/>
      <c r="F27" s="53"/>
      <c r="G27" s="52"/>
      <c r="H27" s="54"/>
      <c r="I27" s="55"/>
    </row>
    <row r="28" spans="1:10" ht="12.75" customHeight="1" x14ac:dyDescent="0.2">
      <c r="A28" s="72" t="s">
        <v>37</v>
      </c>
      <c r="B28" s="73" t="s">
        <v>38</v>
      </c>
      <c r="C28" s="74"/>
      <c r="D28" s="73" t="s">
        <v>39</v>
      </c>
      <c r="E28" s="75"/>
      <c r="F28" s="75"/>
      <c r="G28" s="74"/>
      <c r="H28" s="59"/>
      <c r="I28" s="60"/>
    </row>
    <row r="29" spans="1:10" ht="38.25" customHeight="1" x14ac:dyDescent="0.2">
      <c r="A29" s="72" t="s">
        <v>37</v>
      </c>
      <c r="B29" s="73"/>
      <c r="C29" s="74"/>
      <c r="D29" s="73" t="s">
        <v>28</v>
      </c>
      <c r="E29" s="75"/>
      <c r="F29" s="75"/>
      <c r="G29" s="74"/>
      <c r="H29" s="59"/>
      <c r="I29" s="60"/>
    </row>
    <row r="30" spans="1:10" ht="22.5" customHeight="1" x14ac:dyDescent="0.2">
      <c r="A30" s="76" t="s">
        <v>37</v>
      </c>
      <c r="B30" s="77" t="s">
        <v>31</v>
      </c>
      <c r="C30" s="78"/>
      <c r="D30" s="77"/>
      <c r="E30" s="79"/>
      <c r="F30" s="79"/>
      <c r="G30" s="78"/>
      <c r="H30" s="64" t="s">
        <v>40</v>
      </c>
      <c r="I30" s="65"/>
    </row>
    <row r="31" spans="1:10" ht="12.75" customHeight="1" x14ac:dyDescent="0.2">
      <c r="A31" s="76" t="s">
        <v>41</v>
      </c>
      <c r="B31" s="80" t="s">
        <v>42</v>
      </c>
      <c r="C31" s="81"/>
      <c r="D31" s="80"/>
      <c r="E31" s="82"/>
      <c r="F31" s="82"/>
      <c r="G31" s="81"/>
      <c r="H31" s="83"/>
      <c r="I31" s="84">
        <f>I26+I19</f>
        <v>50538.526105000004</v>
      </c>
    </row>
    <row r="32" spans="1:10" ht="12.75" customHeight="1" x14ac:dyDescent="0.2">
      <c r="A32" s="85" t="s">
        <v>43</v>
      </c>
      <c r="B32" s="86" t="s">
        <v>44</v>
      </c>
      <c r="C32" s="87"/>
      <c r="D32" s="86"/>
      <c r="E32" s="88"/>
      <c r="F32" s="88"/>
      <c r="G32" s="87"/>
      <c r="H32" s="89" t="s">
        <v>45</v>
      </c>
      <c r="I32" s="90">
        <f>I31*0.1</f>
        <v>5053.852610500001</v>
      </c>
    </row>
    <row r="33" spans="1:256" ht="39.75" customHeight="1" x14ac:dyDescent="0.2">
      <c r="A33" s="85" t="s">
        <v>46</v>
      </c>
      <c r="B33" s="86" t="s">
        <v>47</v>
      </c>
      <c r="C33" s="87"/>
      <c r="D33" s="86"/>
      <c r="E33" s="88"/>
      <c r="F33" s="88"/>
      <c r="G33" s="87"/>
      <c r="H33" s="89" t="s">
        <v>48</v>
      </c>
      <c r="I33" s="90">
        <v>30412.639999999999</v>
      </c>
    </row>
    <row r="34" spans="1:256" ht="25.5" customHeight="1" x14ac:dyDescent="0.2">
      <c r="A34" s="85" t="s">
        <v>49</v>
      </c>
      <c r="B34" s="86" t="s">
        <v>50</v>
      </c>
      <c r="C34" s="87"/>
      <c r="D34" s="91" t="s">
        <v>51</v>
      </c>
      <c r="E34" s="92"/>
      <c r="F34" s="92"/>
      <c r="G34" s="93"/>
      <c r="H34" s="89" t="s">
        <v>48</v>
      </c>
      <c r="I34" s="90">
        <v>12500</v>
      </c>
    </row>
    <row r="35" spans="1:256" ht="12.75" customHeight="1" x14ac:dyDescent="0.2">
      <c r="A35" s="85" t="s">
        <v>52</v>
      </c>
      <c r="B35" s="86" t="s">
        <v>53</v>
      </c>
      <c r="C35" s="87"/>
      <c r="D35" s="86"/>
      <c r="E35" s="88"/>
      <c r="F35" s="88"/>
      <c r="G35" s="87"/>
      <c r="H35" s="89" t="s">
        <v>54</v>
      </c>
      <c r="I35" s="90">
        <f>I31+I32+I33+I34</f>
        <v>98505.018715500002</v>
      </c>
    </row>
    <row r="36" spans="1:256" ht="12.75" customHeight="1" x14ac:dyDescent="0.2">
      <c r="A36" s="85" t="s">
        <v>55</v>
      </c>
      <c r="B36" s="86" t="s">
        <v>56</v>
      </c>
      <c r="C36" s="87"/>
      <c r="D36" s="86"/>
      <c r="E36" s="88"/>
      <c r="F36" s="88"/>
      <c r="G36" s="87"/>
      <c r="H36" s="89" t="s">
        <v>57</v>
      </c>
      <c r="I36" s="90">
        <f>ROUND(I35*20%,2)</f>
        <v>19701</v>
      </c>
    </row>
    <row r="37" spans="1:256" ht="12.75" customHeight="1" x14ac:dyDescent="0.2">
      <c r="A37" s="85" t="s">
        <v>58</v>
      </c>
      <c r="B37" s="80" t="s">
        <v>59</v>
      </c>
      <c r="C37" s="81"/>
      <c r="D37" s="80"/>
      <c r="E37" s="82"/>
      <c r="F37" s="82"/>
      <c r="G37" s="81"/>
      <c r="H37" s="94" t="s">
        <v>60</v>
      </c>
      <c r="I37" s="95">
        <f>I35+I36</f>
        <v>118206.0187155</v>
      </c>
    </row>
    <row r="39" spans="1:256" ht="12.75" customHeight="1" x14ac:dyDescent="0.25">
      <c r="A39" s="7" t="s">
        <v>61</v>
      </c>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3.5" customHeight="1" x14ac:dyDescent="0.25">
      <c r="A40" s="17" t="s">
        <v>62</v>
      </c>
      <c r="B40" s="17"/>
      <c r="C40" s="1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x14ac:dyDescent="0.25">
      <c r="A41" s="17" t="s">
        <v>63</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75" customHeight="1" x14ac:dyDescent="0.25">
      <c r="A42" s="19" t="s">
        <v>64</v>
      </c>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7.25" customHeight="1" x14ac:dyDescent="0.25">
      <c r="A43" s="7" t="s">
        <v>65</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sheetData>
  <mergeCells count="46">
    <mergeCell ref="B36:C36"/>
    <mergeCell ref="D36:G36"/>
    <mergeCell ref="B37:C37"/>
    <mergeCell ref="D37:G37"/>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КЛ-0,4кВ ТП-779 Маючий А.Э.</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2019-12-06T06:05:58Z</dcterms:created>
  <dcterms:modified xsi:type="dcterms:W3CDTF">2019-12-06T06:06:12Z</dcterms:modified>
</cp:coreProperties>
</file>