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18555" windowHeight="6810"/>
  </bookViews>
  <sheets>
    <sheet name="псСтанок -РП-Рокотовский " sheetId="5" r:id="rId1"/>
    <sheet name="Лист1" sheetId="1" r:id="rId2"/>
    <sheet name="Лист2" sheetId="2" r:id="rId3"/>
    <sheet name="Лист3" sheetId="3" r:id="rId4"/>
  </sheets>
  <definedNames>
    <definedName name="_xlnm.Print_Titles" localSheetId="0">'псСтанок -РП-Рокотовский '!$16:$16</definedName>
    <definedName name="_xlnm.Print_Area" localSheetId="0">'псСтанок -РП-Рокотовский '!$A$1:$I$42</definedName>
  </definedNames>
  <calcPr calcId="152511"/>
</workbook>
</file>

<file path=xl/calcChain.xml><?xml version="1.0" encoding="utf-8"?>
<calcChain xmlns="http://schemas.openxmlformats.org/spreadsheetml/2006/main">
  <c r="I24" i="5" l="1"/>
  <c r="I17" i="5"/>
  <c r="I29" i="5" l="1"/>
  <c r="I30" i="5" l="1"/>
  <c r="I34" i="5" s="1"/>
  <c r="I35" i="5" s="1"/>
  <c r="I36" i="5" s="1"/>
</calcChain>
</file>

<file path=xl/sharedStrings.xml><?xml version="1.0" encoding="utf-8"?>
<sst xmlns="http://schemas.openxmlformats.org/spreadsheetml/2006/main" count="76" uniqueCount="61">
  <si>
    <t>Утверждаю:</t>
  </si>
  <si>
    <t>Директор</t>
  </si>
  <si>
    <t>Первый заместитель генерального</t>
  </si>
  <si>
    <t xml:space="preserve">ООО СМП «Элтек»                                                                                                                                                                                  </t>
  </si>
  <si>
    <t xml:space="preserve">директора ЗАО "СПГЭС"                                                                                                                                                                           </t>
  </si>
  <si>
    <t>_____________ Д.В. Пивовар</t>
  </si>
  <si>
    <t>_____________    Е.Н. Стрелин</t>
  </si>
  <si>
    <t>Смета № 1</t>
  </si>
  <si>
    <t>Проектные работы.</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</si>
  <si>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</si>
  <si>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</si>
  <si>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</si>
  <si>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</si>
  <si>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</si>
  <si>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</si>
  <si>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</si>
  <si>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xml:space="preserve">Кабельные линии напряжением до 35 кВ. Интервалы протяженности свыше 100 до 500 м. </t>
  </si>
  <si>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Х=150 (м) 
Количество = 2</t>
  </si>
  <si>
    <t/>
  </si>
  <si>
    <t>Коэффициенты</t>
  </si>
  <si>
    <t>Стадия: Рабочая документация</t>
  </si>
  <si>
    <t>Кст = 0.6</t>
  </si>
  <si>
    <t>K1 = 1.1
Глава 2.8, п.2.8.1.1</t>
  </si>
  <si>
    <t>K2 = 1.4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</si>
  <si>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</si>
  <si>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</si>
  <si>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</si>
  <si>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</si>
  <si>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</si>
  <si>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Стадия: Рабочий проект</t>
  </si>
  <si>
    <t>Кст = 0.50</t>
  </si>
  <si>
    <t>(100%) = 100%</t>
  </si>
  <si>
    <t>3</t>
  </si>
  <si>
    <t>Итого по смете:</t>
  </si>
  <si>
    <t>4</t>
  </si>
  <si>
    <t>Сбор исходных данных</t>
  </si>
  <si>
    <t>10% от п.6</t>
  </si>
  <si>
    <t>5</t>
  </si>
  <si>
    <t xml:space="preserve">Согласование с организациями города
</t>
  </si>
  <si>
    <t>6</t>
  </si>
  <si>
    <t>Инженерно-геодезические изыскания</t>
  </si>
  <si>
    <t>8</t>
  </si>
  <si>
    <t>Итого без НДС</t>
  </si>
  <si>
    <t>Сумма от п.7-11</t>
  </si>
  <si>
    <t>9</t>
  </si>
  <si>
    <t>НДС</t>
  </si>
  <si>
    <t>20% от п.11</t>
  </si>
  <si>
    <t>10</t>
  </si>
  <si>
    <t>Всего по смете:</t>
  </si>
  <si>
    <t>Сумма от п.11-12</t>
  </si>
  <si>
    <t>Составил:</t>
  </si>
  <si>
    <t>Проверил:</t>
  </si>
  <si>
    <t>Ктек = 4.21
Письмо Минстроя России от 04.10.2019 №37341-ДВ/09</t>
  </si>
  <si>
    <t>(A + B * Xзад) * Количество * Кст * Ктек * K1 * K2
(7763 руб + 42 руб * 150) * 2 * 0.6 * 4.21 * 1.1 * 1.4 * 0.825</t>
  </si>
  <si>
    <t>(A + B * Xзад) * Количество * Кст * Ктек
(0 руб + 800 руб * 1) *2 * 0.50 * 4.21</t>
  </si>
  <si>
    <t>7</t>
  </si>
  <si>
    <t>Геология</t>
  </si>
  <si>
    <t>Кабельные линии 6кВ КЛ-6кВ Ф-Ст/611 нитки А и Б, КЛ-6кВ РП-Шоссейный-II - ТП-962-II  и КЛ-6кВ ТП-371 - ТП1899-II   по адресу: г.Саратов, 5-й Динамовский проездугол ул.Омская</t>
  </si>
  <si>
    <t>"___" _________________  2020г.</t>
  </si>
  <si>
    <t>к договору № 1862П от  24.01.2020г.</t>
  </si>
  <si>
    <t>Приложение №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</si>
</sst>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Cyr"/>
      <charset val="204"/>
    </font>
    <font>
      <sz val="10"/>
      <name val="Times New Roman"/>
      <family val="1"/>
      <charset val="204"/>
    </font>
    <font>
      <sz val="11"/>
      <name val="Times New Roman"/>
      <family val="1"/>
      <charset val="204"/>
    </font>
    <font>
      <sz val="11"/>
      <color indexed="8"/>
      <name val="Times New Roman"/>
      <family val="1"/>
      <charset val="204"/>
    </font>
    <font>
      <sz val="11"/>
      <color theme="1"/>
      <name val="Times New Roman"/>
      <family val="1"/>
      <charset val="204"/>
    </font>
    <font>
      <sz val="11"/>
      <name val="Calibri"/>
      <family val="2"/>
      <charset val="204"/>
      <scheme val="minor"/>
    </font>
    <font>
      <b/>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sz val="10"/>
      <color theme="1"/>
      <name val="Calibri"/>
      <family val="2"/>
      <charset val="204"/>
      <scheme val="minor"/>
    </font>
    <font>
      <sz val="9"/>
      <color theme="1"/>
      <name val="Calibri"/>
      <family val="2"/>
      <charset val="204"/>
      <scheme val="minor"/>
    </font>
    <font>
      <b/>
      <sz val="8"/>
      <name val="Arial"/>
      <family val="2"/>
      <charset val="204"/>
    </font>
    <font>
      <sz val="9"/>
      <name val="Tahoma"/>
      <family val="2"/>
      <charset val="204"/>
    </font>
    <font>
      <sz val="10"/>
      <name val="Arial"/>
      <family val="2"/>
      <charset val="204"/>
    </font>
  </fonts>
  <fills count="2">
    <fill>
      <patternFill patternType="none"/>
    </fill>
    <fill>
      <patternFill patternType="gray125"/>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17" fillId="0" borderId="24">
      <alignment horizontal="center"/>
    </xf>
    <xf numFmtId="0" fontId="2" fillId="0" borderId="0">
      <alignment vertical="top"/>
    </xf>
    <xf numFmtId="0" fontId="3" fillId="0" borderId="24">
      <alignment horizontal="center"/>
    </xf>
    <xf numFmtId="0" fontId="3" fillId="0" borderId="0">
      <alignment vertical="top"/>
    </xf>
    <xf numFmtId="0" fontId="3" fillId="0" borderId="0">
      <alignment horizontal="right" vertical="top" wrapText="1"/>
    </xf>
    <xf numFmtId="0" fontId="3" fillId="0" borderId="0"/>
    <xf numFmtId="0" fontId="3" fillId="0" borderId="0"/>
    <xf numFmtId="0" fontId="3" fillId="0" borderId="0"/>
    <xf numFmtId="0" fontId="3" fillId="0" borderId="0"/>
    <xf numFmtId="0" fontId="3" fillId="0" borderId="24">
      <alignment horizontal="center" wrapText="1"/>
    </xf>
    <xf numFmtId="0" fontId="2" fillId="0" borderId="0">
      <alignment vertical="top"/>
    </xf>
    <xf numFmtId="0" fontId="3" fillId="0" borderId="24">
      <alignment horizontal="center"/>
    </xf>
    <xf numFmtId="0" fontId="18" fillId="0" borderId="0"/>
    <xf numFmtId="0" fontId="18" fillId="0" borderId="0"/>
    <xf numFmtId="0" fontId="3" fillId="0" borderId="0"/>
    <xf numFmtId="0" fontId="3" fillId="0" borderId="24">
      <alignment horizontal="center" wrapText="1"/>
    </xf>
    <xf numFmtId="0" fontId="3" fillId="0" borderId="24">
      <alignment horizontal="center"/>
    </xf>
    <xf numFmtId="0" fontId="3" fillId="0" borderId="24">
      <alignment horizontal="center" wrapText="1"/>
    </xf>
    <xf numFmtId="0" fontId="3" fillId="0" borderId="24">
      <alignment horizontal="center"/>
    </xf>
    <xf numFmtId="0" fontId="3" fillId="0" borderId="0">
      <alignment horizontal="center" vertical="top" wrapText="1"/>
    </xf>
    <xf numFmtId="0" fontId="3" fillId="0" borderId="0">
      <alignment horizontal="center"/>
    </xf>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3" fillId="0" borderId="0">
      <alignment horizontal="left" vertical="top"/>
    </xf>
    <xf numFmtId="0" fontId="3" fillId="0" borderId="0"/>
  </cellStyleXfs>
  <cellXfs count="80">
    <xf numFmtId="0" fontId="0" fillId="0" borderId="0" xfId="0"/>
    <xf numFmtId="0" fontId="3" fillId="0" borderId="0" xfId="1" applyFont="1"/>
    <xf numFmtId="0" fontId="4" fillId="0" borderId="0" xfId="1" applyFont="1"/>
    <xf numFmtId="0" fontId="5" fillId="0" borderId="0" xfId="1" applyFont="1"/>
    <xf numFmtId="0" fontId="6" fillId="0" borderId="0" xfId="0" applyFont="1"/>
    <xf numFmtId="0" fontId="4" fillId="0" borderId="0" xfId="0" applyFont="1"/>
    <xf numFmtId="0" fontId="7" fillId="0" borderId="0" xfId="0" applyFont="1"/>
    <xf numFmtId="0" fontId="8" fillId="0" borderId="0" xfId="0" applyFont="1" applyAlignment="1"/>
    <xf numFmtId="0" fontId="8" fillId="0" borderId="0" xfId="0" applyFont="1"/>
    <xf numFmtId="0" fontId="4" fillId="0" borderId="0" xfId="0" applyFont="1" applyAlignment="1">
      <alignment horizontal="center"/>
    </xf>
    <xf numFmtId="0" fontId="7" fillId="0" borderId="0" xfId="0" applyFont="1" applyAlignment="1">
      <alignment horizontal="centerContinuous"/>
    </xf>
    <xf numFmtId="0" fontId="10" fillId="0" borderId="0" xfId="0" applyFont="1" applyAlignment="1">
      <alignment horizontal="center" vertical="top"/>
    </xf>
    <xf numFmtId="0" fontId="11" fillId="0" borderId="1" xfId="0" applyNumberFormat="1" applyFont="1" applyBorder="1" applyAlignment="1">
      <alignment horizontal="center" vertical="top" wrapText="1"/>
    </xf>
    <xf numFmtId="0" fontId="12"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1" xfId="0" applyNumberFormat="1" applyFont="1" applyBorder="1" applyAlignment="1">
      <alignment horizontal="center" wrapText="1"/>
    </xf>
    <xf numFmtId="49" fontId="13" fillId="0" borderId="8" xfId="0" applyNumberFormat="1" applyFont="1" applyBorder="1" applyAlignment="1">
      <alignment horizontal="center"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2" fontId="7" fillId="0" borderId="0" xfId="0" applyNumberFormat="1" applyFont="1"/>
    <xf numFmtId="49" fontId="13" fillId="0" borderId="12" xfId="0" applyNumberFormat="1" applyFont="1" applyBorder="1" applyAlignment="1">
      <alignment horizontal="right" vertical="top" wrapText="1"/>
    </xf>
    <xf numFmtId="0" fontId="13" fillId="0" borderId="12" xfId="0" applyNumberFormat="1" applyFont="1" applyBorder="1" applyAlignment="1">
      <alignment horizontal="left" vertical="top" wrapText="1"/>
    </xf>
    <xf numFmtId="0" fontId="13" fillId="0" borderId="12" xfId="0" applyNumberFormat="1" applyFont="1" applyBorder="1" applyAlignment="1">
      <alignment horizontal="right" vertical="top" wrapText="1"/>
    </xf>
    <xf numFmtId="49" fontId="13" fillId="0" borderId="16" xfId="0" applyNumberFormat="1" applyFont="1" applyBorder="1" applyAlignment="1">
      <alignment horizontal="righ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13" fillId="0" borderId="20" xfId="0" applyNumberFormat="1" applyFont="1" applyBorder="1" applyAlignment="1">
      <alignment horizontal="right" vertical="top" wrapText="1"/>
    </xf>
    <xf numFmtId="0" fontId="14"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0" fontId="0" fillId="0" borderId="20" xfId="0" applyNumberFormat="1" applyFont="1" applyBorder="1" applyAlignment="1">
      <alignment horizontal="left" vertical="top" wrapText="1"/>
    </xf>
    <xf numFmtId="49" fontId="13" fillId="0" borderId="20" xfId="0" applyNumberFormat="1" applyFont="1" applyBorder="1" applyAlignment="1">
      <alignment horizontal="center" vertical="top" wrapText="1"/>
    </xf>
    <xf numFmtId="0" fontId="13" fillId="0" borderId="20" xfId="0" applyNumberFormat="1" applyFont="1" applyBorder="1" applyAlignment="1">
      <alignment horizontal="left" vertical="top" wrapText="1"/>
    </xf>
    <xf numFmtId="4" fontId="13" fillId="0" borderId="20" xfId="0" applyNumberFormat="1" applyFont="1" applyBorder="1" applyAlignment="1">
      <alignment horizontal="right" vertical="top" wrapText="1"/>
    </xf>
    <xf numFmtId="4" fontId="7" fillId="0" borderId="0" xfId="0" applyNumberFormat="1" applyFont="1"/>
    <xf numFmtId="49" fontId="13" fillId="0" borderId="24" xfId="0" applyNumberFormat="1" applyFont="1" applyBorder="1" applyAlignment="1">
      <alignment horizontal="center" vertical="top" wrapText="1"/>
    </xf>
    <xf numFmtId="0" fontId="0" fillId="0" borderId="24" xfId="0" applyNumberFormat="1" applyBorder="1" applyAlignment="1">
      <alignment horizontal="left" vertical="top" wrapText="1"/>
    </xf>
    <xf numFmtId="4" fontId="0" fillId="0" borderId="24" xfId="0" applyNumberFormat="1" applyFont="1" applyBorder="1" applyAlignment="1">
      <alignment horizontal="right" vertical="top" wrapText="1"/>
    </xf>
    <xf numFmtId="0" fontId="15" fillId="0" borderId="24" xfId="0" applyNumberFormat="1" applyFont="1" applyBorder="1" applyAlignment="1">
      <alignment horizontal="left" vertical="top" wrapText="1"/>
    </xf>
    <xf numFmtId="0" fontId="16" fillId="0" borderId="24" xfId="0" applyNumberFormat="1" applyFont="1" applyBorder="1" applyAlignment="1">
      <alignment horizontal="left" vertical="top" wrapText="1"/>
    </xf>
    <xf numFmtId="4" fontId="13" fillId="0" borderId="24" xfId="0" applyNumberFormat="1" applyFont="1" applyBorder="1" applyAlignment="1">
      <alignment horizontal="right" vertical="top" wrapText="1"/>
    </xf>
    <xf numFmtId="0" fontId="0" fillId="0" borderId="0" xfId="0" applyNumberFormat="1" applyFont="1" applyAlignment="1">
      <alignment wrapText="1"/>
    </xf>
    <xf numFmtId="0" fontId="0" fillId="0" borderId="25"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13" fillId="0" borderId="25" xfId="0" applyNumberFormat="1" applyFont="1" applyBorder="1" applyAlignment="1">
      <alignment horizontal="left" vertical="top" wrapText="1"/>
    </xf>
    <xf numFmtId="0" fontId="13" fillId="0" borderId="26" xfId="0" applyNumberFormat="1" applyFont="1" applyBorder="1" applyAlignment="1">
      <alignment horizontal="left" vertical="top" wrapText="1"/>
    </xf>
    <xf numFmtId="0" fontId="13" fillId="0" borderId="27" xfId="0" applyNumberFormat="1" applyFont="1" applyBorder="1" applyAlignment="1">
      <alignment horizontal="left" vertical="top" wrapText="1"/>
    </xf>
    <xf numFmtId="0" fontId="0" fillId="0" borderId="25" xfId="0" applyNumberFormat="1" applyFont="1" applyBorder="1" applyAlignment="1">
      <alignment horizontal="center" vertical="top" wrapText="1"/>
    </xf>
    <xf numFmtId="0" fontId="0" fillId="0" borderId="27" xfId="0" applyNumberFormat="1" applyFont="1" applyBorder="1" applyAlignment="1">
      <alignment horizontal="center" vertical="top" wrapText="1"/>
    </xf>
    <xf numFmtId="0" fontId="0" fillId="0" borderId="26" xfId="0" applyNumberFormat="1" applyFont="1" applyBorder="1" applyAlignment="1">
      <alignment horizontal="center" vertical="top" wrapText="1"/>
    </xf>
    <xf numFmtId="0" fontId="13" fillId="0" borderId="21" xfId="0" applyNumberFormat="1" applyFont="1" applyBorder="1" applyAlignment="1">
      <alignment horizontal="left" vertical="top" wrapText="1"/>
    </xf>
    <xf numFmtId="0" fontId="13" fillId="0" borderId="22" xfId="0" applyNumberFormat="1" applyFont="1" applyBorder="1" applyAlignment="1">
      <alignment horizontal="left" vertical="top" wrapText="1"/>
    </xf>
    <xf numFmtId="0" fontId="13" fillId="0" borderId="23" xfId="0" applyNumberFormat="1" applyFont="1" applyBorder="1" applyAlignment="1">
      <alignment horizontal="left" vertical="top" wrapText="1"/>
    </xf>
    <xf numFmtId="0" fontId="0" fillId="0" borderId="25" xfId="0" applyNumberFormat="1" applyFont="1" applyBorder="1" applyAlignment="1">
      <alignment horizontal="left" vertical="center" wrapText="1"/>
    </xf>
    <xf numFmtId="0" fontId="0" fillId="0" borderId="26" xfId="0" applyNumberFormat="1" applyFont="1" applyBorder="1" applyAlignment="1">
      <alignment horizontal="left" vertical="center"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7" xfId="0" applyNumberFormat="1" applyBorder="1" applyAlignment="1">
      <alignment horizontal="left" vertical="top" wrapText="1"/>
    </xf>
    <xf numFmtId="0" fontId="0" fillId="0" borderId="19"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13" fillId="0" borderId="9"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0" fontId="13" fillId="0" borderId="13" xfId="0" applyNumberFormat="1" applyFont="1" applyBorder="1" applyAlignment="1">
      <alignment horizontal="left" vertical="top" wrapText="1"/>
    </xf>
    <xf numFmtId="0" fontId="13" fillId="0" borderId="14" xfId="0" applyNumberFormat="1" applyFont="1" applyBorder="1" applyAlignment="1">
      <alignment horizontal="left" vertical="top" wrapText="1"/>
    </xf>
    <xf numFmtId="0" fontId="13" fillId="0" borderId="15" xfId="0" applyNumberFormat="1" applyFon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8" fillId="0" borderId="0" xfId="0" applyFont="1" applyAlignment="1">
      <alignment horizontal="center"/>
    </xf>
    <xf numFmtId="0" fontId="9" fillId="0" borderId="0" xfId="0" applyFont="1" applyAlignment="1">
      <alignment horizontal="center" vertical="center" wrapText="1"/>
    </xf>
    <xf numFmtId="0" fontId="11" fillId="0" borderId="2" xfId="0" applyNumberFormat="1" applyFont="1" applyBorder="1" applyAlignment="1">
      <alignment horizontal="center" vertical="top" wrapText="1"/>
    </xf>
    <xf numFmtId="0" fontId="11" fillId="0" borderId="3" xfId="0" applyNumberFormat="1" applyFont="1" applyBorder="1" applyAlignment="1">
      <alignment horizontal="center" vertical="top" wrapText="1"/>
    </xf>
    <xf numFmtId="0" fontId="11" fillId="0" borderId="4" xfId="0" applyNumberFormat="1" applyFont="1" applyBorder="1" applyAlignment="1">
      <alignment horizontal="center" vertical="top" wrapText="1"/>
    </xf>
  </cellXfs>
  <cellStyles count="29">
    <cellStyle name="Акт" xfId="2"/>
    <cellStyle name="АктМТСН" xfId="3"/>
    <cellStyle name="ВедРесурсов" xfId="4"/>
    <cellStyle name="ВедРесурсовАкт" xfId="5"/>
    <cellStyle name="Итоги" xfId="6"/>
    <cellStyle name="ИтогоАктБазЦ" xfId="7"/>
    <cellStyle name="ИтогоАктТекЦ" xfId="8"/>
    <cellStyle name="ИтогоБазЦ" xfId="9"/>
    <cellStyle name="ИтогоТекЦ" xfId="10"/>
    <cellStyle name="ЛокСмета" xfId="11"/>
    <cellStyle name="ЛокСмМТСН" xfId="12"/>
    <cellStyle name="ОбСмета" xfId="13"/>
    <cellStyle name="Обычный" xfId="0" builtinId="0"/>
    <cellStyle name="Обычный 2" xfId="1"/>
    <cellStyle name="Обычный 3" xfId="14"/>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198408</xdr:colOff>
      <xdr:row>13</xdr:row>
      <xdr:rowOff>0</xdr:rowOff>
    </xdr:from>
    <xdr:to>
      <xdr:col>8</xdr:col>
      <xdr:colOff>802257</xdr:colOff>
      <xdr:row>13</xdr:row>
      <xdr:rowOff>0</xdr:rowOff>
    </xdr:to>
    <xdr:cxnSp macro="">
      <xdr:nvCxnSpPr>
        <xdr:cNvPr id="2" name="Прямая соединительная линия 1"/>
        <xdr:cNvCxnSpPr/>
      </xdr:nvCxnSpPr>
      <xdr:spPr>
        <a:xfrm>
          <a:off x="198408" y="2527540"/>
          <a:ext cx="590909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abSelected="1" zoomScaleNormal="100" workbookViewId="0">
      <selection activeCell="E4" sqref="E4"/>
    </sheetView>
  </sheetViews>
  <sheetFormatPr defaultColWidth="9.140625" defaultRowHeight="15" x14ac:dyDescent="0.25"/>
  <cols>
    <col min="1" max="1" width="5.5703125" style="6" customWidth="1"/>
    <col min="2" max="3" width="8.42578125" style="6" customWidth="1"/>
    <col min="4" max="7" width="10.42578125" style="6" customWidth="1"/>
    <col min="8" max="8" width="13" style="6" customWidth="1"/>
    <col min="9" max="9" width="13.5703125" style="6" customWidth="1"/>
    <col min="10" max="10" width="12.5703125" style="6" customWidth="1"/>
    <col min="11" max="11" width="10.42578125" style="6" bestFit="1" customWidth="1"/>
    <col min="12" max="16384" width="9.140625" style="6"/>
  </cols>
  <sheetData>
    <row r="1" spans="1:9" s="1" customFormat="1" x14ac:dyDescent="0.25">
      <c r="C1" s="2" t="s">
        <v>60</v>
      </c>
      <c r="F1" s="2" t="s">
        <v>59</v>
      </c>
    </row>
    <row r="2" spans="1:9" s="1" customFormat="1" ht="14.25" x14ac:dyDescent="0.25">
      <c r="F2" s="2"/>
    </row>
    <row r="3" spans="1:9" s="1" customFormat="1" x14ac:dyDescent="0.25">
      <c r="A3" s="2" t="s">
        <v>0</v>
      </c>
      <c r="G3" s="2" t="s">
        <v>0</v>
      </c>
    </row>
    <row r="4" spans="1:9" s="1" customFormat="1" x14ac:dyDescent="0.25">
      <c r="A4" s="2" t="s">
        <v>1</v>
      </c>
      <c r="G4" s="2" t="s">
        <v>2</v>
      </c>
    </row>
    <row r="5" spans="1:9" s="1" customFormat="1" x14ac:dyDescent="0.25">
      <c r="A5" s="2" t="s">
        <v>3</v>
      </c>
      <c r="G5" s="2" t="s">
        <v>4</v>
      </c>
    </row>
    <row r="6" spans="1:9" s="1" customFormat="1" x14ac:dyDescent="0.25">
      <c r="A6" s="2"/>
      <c r="G6" s="2"/>
    </row>
    <row r="7" spans="1:9" s="4" customFormat="1" x14ac:dyDescent="0.25">
      <c r="A7" s="3" t="s">
        <v>5</v>
      </c>
      <c r="B7" s="1"/>
      <c r="C7" s="1"/>
      <c r="D7" s="1"/>
      <c r="E7" s="1"/>
      <c r="G7" s="3" t="s">
        <v>6</v>
      </c>
    </row>
    <row r="8" spans="1:9" s="1" customFormat="1" x14ac:dyDescent="0.25">
      <c r="A8" s="3" t="s">
        <v>58</v>
      </c>
      <c r="G8" s="3" t="s">
        <v>58</v>
      </c>
    </row>
    <row r="9" spans="1:9" x14ac:dyDescent="0.25">
      <c r="A9" s="5"/>
    </row>
    <row r="10" spans="1:9" x14ac:dyDescent="0.25">
      <c r="A10" s="75" t="s">
        <v>7</v>
      </c>
      <c r="B10" s="75"/>
      <c r="C10" s="75"/>
      <c r="D10" s="75"/>
      <c r="E10" s="75"/>
      <c r="F10" s="75"/>
      <c r="G10" s="75"/>
      <c r="H10" s="75"/>
      <c r="I10" s="7"/>
    </row>
    <row r="11" spans="1:9" x14ac:dyDescent="0.25">
      <c r="A11" s="75" t="s">
        <v>8</v>
      </c>
      <c r="B11" s="75"/>
      <c r="C11" s="75"/>
      <c r="D11" s="75"/>
      <c r="E11" s="75"/>
      <c r="F11" s="75"/>
      <c r="G11" s="75"/>
      <c r="H11" s="75"/>
      <c r="I11" s="7"/>
    </row>
    <row r="12" spans="1:9" ht="5.25" customHeight="1" x14ac:dyDescent="0.25">
      <c r="A12" s="5"/>
      <c r="B12" s="5"/>
      <c r="C12" s="5"/>
      <c r="D12" s="5"/>
      <c r="E12" s="8"/>
      <c r="F12" s="5"/>
      <c r="G12" s="5"/>
      <c r="H12" s="5"/>
      <c r="I12" s="5"/>
    </row>
    <row r="13" spans="1:9" ht="37.9" customHeight="1" x14ac:dyDescent="0.25">
      <c r="A13" s="76" t="s">
        <v>57</v>
      </c>
      <c r="B13" s="76"/>
      <c r="C13" s="76"/>
      <c r="D13" s="76"/>
      <c r="E13" s="76"/>
      <c r="F13" s="76"/>
      <c r="G13" s="76"/>
      <c r="H13" s="76"/>
      <c r="I13" s="76"/>
    </row>
    <row r="14" spans="1:9" ht="14.25" customHeight="1" x14ac:dyDescent="0.25">
      <c r="A14" s="9"/>
      <c r="D14" s="10"/>
      <c r="E14" s="11" t="s">
        <v>9</v>
      </c>
    </row>
    <row r="15" spans="1:9" ht="105" customHeight="1" x14ac:dyDescent="0.25">
      <c r="A15" s="12" t="s">
        <v>10</v>
      </c>
      <c r="B15" s="77" t="s">
        <v>11</v>
      </c>
      <c r="C15" s="78"/>
      <c r="D15" s="77" t="s">
        <v>12</v>
      </c>
      <c r="E15" s="79"/>
      <c r="F15" s="79"/>
      <c r="G15" s="78"/>
      <c r="H15" s="13" t="s">
        <v>13</v>
      </c>
      <c r="I15" s="12" t="s">
        <v>14</v>
      </c>
    </row>
    <row r="16" spans="1:9" x14ac:dyDescent="0.25">
      <c r="A16" s="14" t="s">
        <v>15</v>
      </c>
      <c r="B16" s="72">
        <v>2</v>
      </c>
      <c r="C16" s="73"/>
      <c r="D16" s="72">
        <v>3</v>
      </c>
      <c r="E16" s="74"/>
      <c r="F16" s="74"/>
      <c r="G16" s="73"/>
      <c r="H16" s="15">
        <v>4</v>
      </c>
      <c r="I16" s="15">
        <v>5</v>
      </c>
    </row>
    <row r="17" spans="1:10" ht="148.35" customHeight="1" x14ac:dyDescent="0.25">
      <c r="A17" s="16" t="s">
        <v>15</v>
      </c>
      <c r="B17" s="62" t="s">
        <v>16</v>
      </c>
      <c r="C17" s="63"/>
      <c r="D17" s="64" t="s">
        <v>17</v>
      </c>
      <c r="E17" s="70"/>
      <c r="F17" s="70"/>
      <c r="G17" s="71"/>
      <c r="H17" s="17" t="s">
        <v>53</v>
      </c>
      <c r="I17" s="18">
        <f>(7763+42*150)*2*0.6*4.21*1.1*1.4*0.825</f>
        <v>90264.293657999995</v>
      </c>
      <c r="J17" s="19"/>
    </row>
    <row r="18" spans="1:10" x14ac:dyDescent="0.25">
      <c r="A18" s="20" t="s">
        <v>18</v>
      </c>
      <c r="B18" s="67" t="s">
        <v>19</v>
      </c>
      <c r="C18" s="68"/>
      <c r="D18" s="67"/>
      <c r="E18" s="69"/>
      <c r="F18" s="69"/>
      <c r="G18" s="68"/>
      <c r="H18" s="21"/>
      <c r="I18" s="22"/>
    </row>
    <row r="19" spans="1:10" ht="35.450000000000003" customHeight="1" x14ac:dyDescent="0.25">
      <c r="A19" s="23" t="s">
        <v>18</v>
      </c>
      <c r="B19" s="57" t="s">
        <v>20</v>
      </c>
      <c r="C19" s="56"/>
      <c r="D19" s="55" t="s">
        <v>21</v>
      </c>
      <c r="E19" s="58"/>
      <c r="F19" s="58"/>
      <c r="G19" s="56"/>
      <c r="H19" s="24"/>
      <c r="I19" s="25"/>
    </row>
    <row r="20" spans="1:10" ht="53.1" customHeight="1" x14ac:dyDescent="0.25">
      <c r="A20" s="23" t="s">
        <v>18</v>
      </c>
      <c r="B20" s="55"/>
      <c r="C20" s="56"/>
      <c r="D20" s="57" t="s">
        <v>52</v>
      </c>
      <c r="E20" s="58"/>
      <c r="F20" s="58"/>
      <c r="G20" s="56"/>
      <c r="H20" s="24"/>
      <c r="I20" s="25"/>
    </row>
    <row r="21" spans="1:10" ht="33" customHeight="1" x14ac:dyDescent="0.25">
      <c r="A21" s="23" t="s">
        <v>18</v>
      </c>
      <c r="B21" s="55"/>
      <c r="C21" s="56"/>
      <c r="D21" s="57" t="s">
        <v>22</v>
      </c>
      <c r="E21" s="58"/>
      <c r="F21" s="58"/>
      <c r="G21" s="56"/>
      <c r="H21" s="24"/>
      <c r="I21" s="25"/>
    </row>
    <row r="22" spans="1:10" ht="38.450000000000003" customHeight="1" x14ac:dyDescent="0.25">
      <c r="A22" s="23" t="s">
        <v>18</v>
      </c>
      <c r="B22" s="55"/>
      <c r="C22" s="56"/>
      <c r="D22" s="57" t="s">
        <v>23</v>
      </c>
      <c r="E22" s="58"/>
      <c r="F22" s="58"/>
      <c r="G22" s="56"/>
      <c r="H22" s="24"/>
      <c r="I22" s="25"/>
    </row>
    <row r="23" spans="1:10" ht="66.2" customHeight="1" x14ac:dyDescent="0.25">
      <c r="A23" s="26" t="s">
        <v>18</v>
      </c>
      <c r="B23" s="59" t="s">
        <v>24</v>
      </c>
      <c r="C23" s="60"/>
      <c r="D23" s="59"/>
      <c r="E23" s="61"/>
      <c r="F23" s="61"/>
      <c r="G23" s="60"/>
      <c r="H23" s="27" t="s">
        <v>25</v>
      </c>
      <c r="I23" s="28"/>
    </row>
    <row r="24" spans="1:10" ht="141.75" customHeight="1" x14ac:dyDescent="0.25">
      <c r="A24" s="16" t="s">
        <v>26</v>
      </c>
      <c r="B24" s="62" t="s">
        <v>27</v>
      </c>
      <c r="C24" s="63"/>
      <c r="D24" s="64" t="s">
        <v>28</v>
      </c>
      <c r="E24" s="65"/>
      <c r="F24" s="65"/>
      <c r="G24" s="66"/>
      <c r="H24" s="17" t="s">
        <v>54</v>
      </c>
      <c r="I24" s="18">
        <f>(0+ 800 * 1) * 2 * 0.5 * 4.21</f>
        <v>3368</v>
      </c>
    </row>
    <row r="25" spans="1:10" x14ac:dyDescent="0.25">
      <c r="A25" s="20" t="s">
        <v>18</v>
      </c>
      <c r="B25" s="67" t="s">
        <v>19</v>
      </c>
      <c r="C25" s="68"/>
      <c r="D25" s="67"/>
      <c r="E25" s="69"/>
      <c r="F25" s="69"/>
      <c r="G25" s="68"/>
      <c r="H25" s="21"/>
      <c r="I25" s="22"/>
    </row>
    <row r="26" spans="1:10" ht="15" customHeight="1" x14ac:dyDescent="0.25">
      <c r="A26" s="23" t="s">
        <v>18</v>
      </c>
      <c r="B26" s="55" t="s">
        <v>29</v>
      </c>
      <c r="C26" s="56"/>
      <c r="D26" s="57" t="s">
        <v>30</v>
      </c>
      <c r="E26" s="58"/>
      <c r="F26" s="58"/>
      <c r="G26" s="56"/>
      <c r="H26" s="24"/>
      <c r="I26" s="25"/>
    </row>
    <row r="27" spans="1:10" ht="46.9" customHeight="1" x14ac:dyDescent="0.25">
      <c r="A27" s="23" t="s">
        <v>18</v>
      </c>
      <c r="B27" s="55"/>
      <c r="C27" s="56"/>
      <c r="D27" s="57" t="s">
        <v>52</v>
      </c>
      <c r="E27" s="58"/>
      <c r="F27" s="58"/>
      <c r="G27" s="56"/>
      <c r="H27" s="24"/>
      <c r="I27" s="25"/>
    </row>
    <row r="28" spans="1:10" ht="39.75" customHeight="1" x14ac:dyDescent="0.25">
      <c r="A28" s="26" t="s">
        <v>18</v>
      </c>
      <c r="B28" s="59" t="s">
        <v>24</v>
      </c>
      <c r="C28" s="60"/>
      <c r="D28" s="59"/>
      <c r="E28" s="61"/>
      <c r="F28" s="61"/>
      <c r="G28" s="60"/>
      <c r="H28" s="29" t="s">
        <v>31</v>
      </c>
      <c r="I28" s="28"/>
    </row>
    <row r="29" spans="1:10" ht="18" customHeight="1" x14ac:dyDescent="0.25">
      <c r="A29" s="30" t="s">
        <v>32</v>
      </c>
      <c r="B29" s="50" t="s">
        <v>33</v>
      </c>
      <c r="C29" s="51"/>
      <c r="D29" s="50"/>
      <c r="E29" s="52"/>
      <c r="F29" s="52"/>
      <c r="G29" s="51"/>
      <c r="H29" s="31"/>
      <c r="I29" s="32">
        <f>ROUND(SUM(I17:I28),2)</f>
        <v>93632.29</v>
      </c>
      <c r="J29" s="33"/>
    </row>
    <row r="30" spans="1:10" ht="35.450000000000003" customHeight="1" x14ac:dyDescent="0.25">
      <c r="A30" s="34" t="s">
        <v>34</v>
      </c>
      <c r="B30" s="41" t="s">
        <v>35</v>
      </c>
      <c r="C30" s="42"/>
      <c r="D30" s="41"/>
      <c r="E30" s="43"/>
      <c r="F30" s="43"/>
      <c r="G30" s="42"/>
      <c r="H30" s="35" t="s">
        <v>36</v>
      </c>
      <c r="I30" s="36">
        <f>ROUND(I29*0.1,2)</f>
        <v>9363.23</v>
      </c>
    </row>
    <row r="31" spans="1:10" ht="52.5" customHeight="1" x14ac:dyDescent="0.25">
      <c r="A31" s="34" t="s">
        <v>37</v>
      </c>
      <c r="B31" s="53" t="s">
        <v>38</v>
      </c>
      <c r="C31" s="54"/>
      <c r="D31" s="47"/>
      <c r="E31" s="48"/>
      <c r="F31" s="48"/>
      <c r="G31" s="49"/>
      <c r="H31" s="35"/>
      <c r="I31" s="36">
        <v>18000</v>
      </c>
    </row>
    <row r="32" spans="1:10" ht="49.7" customHeight="1" x14ac:dyDescent="0.25">
      <c r="A32" s="34" t="s">
        <v>39</v>
      </c>
      <c r="B32" s="41" t="s">
        <v>40</v>
      </c>
      <c r="C32" s="42"/>
      <c r="D32" s="41"/>
      <c r="E32" s="43"/>
      <c r="F32" s="43"/>
      <c r="G32" s="42"/>
      <c r="H32" s="37"/>
      <c r="I32" s="36">
        <v>77557</v>
      </c>
    </row>
    <row r="33" spans="1:10" ht="24" customHeight="1" x14ac:dyDescent="0.25">
      <c r="A33" s="34" t="s">
        <v>55</v>
      </c>
      <c r="B33" s="41" t="s">
        <v>56</v>
      </c>
      <c r="C33" s="42"/>
      <c r="D33" s="47"/>
      <c r="E33" s="48"/>
      <c r="F33" s="48"/>
      <c r="G33" s="49"/>
      <c r="H33" s="37"/>
      <c r="I33" s="36">
        <v>124200</v>
      </c>
    </row>
    <row r="34" spans="1:10" ht="24.75" customHeight="1" x14ac:dyDescent="0.25">
      <c r="A34" s="34" t="s">
        <v>41</v>
      </c>
      <c r="B34" s="41" t="s">
        <v>42</v>
      </c>
      <c r="C34" s="42"/>
      <c r="D34" s="41"/>
      <c r="E34" s="43"/>
      <c r="F34" s="43"/>
      <c r="G34" s="42"/>
      <c r="H34" s="37" t="s">
        <v>43</v>
      </c>
      <c r="I34" s="36">
        <f>ROUND(SUM(I29:I33),2)</f>
        <v>322752.52</v>
      </c>
      <c r="J34" s="33"/>
    </row>
    <row r="35" spans="1:10" x14ac:dyDescent="0.25">
      <c r="A35" s="34" t="s">
        <v>44</v>
      </c>
      <c r="B35" s="41" t="s">
        <v>45</v>
      </c>
      <c r="C35" s="42"/>
      <c r="D35" s="41"/>
      <c r="E35" s="43"/>
      <c r="F35" s="43"/>
      <c r="G35" s="42"/>
      <c r="H35" s="37" t="s">
        <v>46</v>
      </c>
      <c r="I35" s="36">
        <f>ROUND(I34*0.2,2)</f>
        <v>64550.5</v>
      </c>
    </row>
    <row r="36" spans="1:10" ht="22.5" x14ac:dyDescent="0.25">
      <c r="A36" s="34" t="s">
        <v>47</v>
      </c>
      <c r="B36" s="44" t="s">
        <v>48</v>
      </c>
      <c r="C36" s="45"/>
      <c r="D36" s="44"/>
      <c r="E36" s="46"/>
      <c r="F36" s="46"/>
      <c r="G36" s="45"/>
      <c r="H36" s="38" t="s">
        <v>49</v>
      </c>
      <c r="I36" s="39">
        <f>ROUND(I34+I35,2)</f>
        <v>387303.02</v>
      </c>
    </row>
    <row r="37" spans="1:10" x14ac:dyDescent="0.25">
      <c r="A37" s="40"/>
      <c r="B37" s="40"/>
      <c r="C37" s="40"/>
      <c r="D37" s="40"/>
      <c r="E37" s="40"/>
      <c r="F37" s="40"/>
      <c r="G37" s="40"/>
      <c r="H37" s="40"/>
      <c r="I37" s="40"/>
    </row>
    <row r="38" spans="1:10" x14ac:dyDescent="0.25">
      <c r="A38" s="40"/>
      <c r="B38" s="40"/>
      <c r="C38" s="40"/>
      <c r="D38" s="40"/>
      <c r="E38" s="40"/>
      <c r="F38" s="40"/>
      <c r="G38" s="40"/>
      <c r="H38" s="40"/>
      <c r="I38" s="40"/>
    </row>
    <row r="39" spans="1:10" x14ac:dyDescent="0.25">
      <c r="A39" s="5"/>
      <c r="B39" s="5" t="s">
        <v>50</v>
      </c>
      <c r="C39" s="5"/>
      <c r="D39" s="5"/>
      <c r="E39" s="5"/>
      <c r="F39" s="5" t="s">
        <v>51</v>
      </c>
      <c r="G39" s="5"/>
      <c r="H39" s="5"/>
      <c r="I39" s="5"/>
    </row>
  </sheetData>
  <mergeCells count="47">
    <mergeCell ref="B16:C16"/>
    <mergeCell ref="D16:G16"/>
    <mergeCell ref="A10:H10"/>
    <mergeCell ref="A11:H11"/>
    <mergeCell ref="A13:I13"/>
    <mergeCell ref="B15:C15"/>
    <mergeCell ref="D15:G15"/>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5:C35"/>
    <mergeCell ref="D35:G35"/>
    <mergeCell ref="B36:C36"/>
    <mergeCell ref="D36:G36"/>
    <mergeCell ref="B32:C32"/>
    <mergeCell ref="D32:G32"/>
    <mergeCell ref="B34:C34"/>
    <mergeCell ref="D34:G34"/>
    <mergeCell ref="B33:C33"/>
    <mergeCell ref="D33:G33"/>
  </mergeCells>
  <pageMargins left="0.94488188976377963" right="0.15748031496062992" top="0.35433070866141736" bottom="0.19685039370078741" header="0.31496062992125984" footer="0.15748031496062992"/>
  <pageSetup paperSize="9" scale="97" orientation="portrait" r:id="rId1"/>
  <headerFooter>
    <oddFooter>&amp;RСтраница &amp;P</oddFooter>
  </headerFooter>
  <rowBreaks count="1" manualBreakCount="1">
    <brk id="23"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псСтанок -РП-Рокотовский </vt:lpstr>
      <vt:lpstr>Лист1</vt:lpstr>
      <vt:lpstr>Лист2</vt:lpstr>
      <vt:lpstr>Лист3</vt:lpstr>
      <vt:lpstr>'псСтанок -РП-Рокотовский '!Заголовки_для_печати</vt:lpstr>
      <vt:lpstr>'псСтанок -РП-Рокотовский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2020-01-23T12:40:06Z</dcterms:modified>
</cp:coreProperties>
</file>