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ВЛИ ТП-100 ул.Серова нов (2)" sheetId="6" r:id="rId1"/>
    <sheet name="геодТП-100 ул.Серова,14" sheetId="4" r:id="rId2"/>
    <sheet name="Лист1" sheetId="1" r:id="rId3"/>
    <sheet name="Лист2" sheetId="2" r:id="rId4"/>
    <sheet name="Лист3" sheetId="3" r:id="rId5"/>
  </sheets>
  <definedNames>
    <definedName name="_xlnm.Print_Titles" localSheetId="0">'ВЛИ ТП-100 ул.Серова нов (2)'!$16:$16</definedName>
    <definedName name="_xlnm.Print_Titles" localSheetId="1">'геодТП-100 ул.Серова,14'!$15:$15</definedName>
    <definedName name="_xlnm.Print_Area" localSheetId="0">'ВЛИ ТП-100 ул.Серова нов (2)'!$A$1:$I$43</definedName>
    <definedName name="_xlnm.Print_Area" localSheetId="1">'геодТП-100 ул.Серова,14'!$A$1:$H$60</definedName>
  </definedNames>
  <calcPr calcId="152511"/>
</workbook>
</file>

<file path=xl/calcChain.xml><?xml version="1.0" encoding="utf-8"?>
<calcChain xmlns="http://schemas.openxmlformats.org/spreadsheetml/2006/main">
  <c r="I17" i="6" l="1"/>
  <c r="I24" i="6"/>
  <c r="H56" i="4"/>
  <c r="H48" i="4"/>
  <c r="H44" i="4"/>
  <c r="H37" i="4"/>
  <c r="H31" i="4"/>
  <c r="H23" i="4"/>
  <c r="H16" i="4"/>
  <c r="H50" i="4" s="1"/>
  <c r="I29" i="6" l="1"/>
  <c r="I30" i="6" s="1"/>
  <c r="I33" i="6" s="1"/>
  <c r="H52" i="4"/>
  <c r="H54" i="4" s="1"/>
  <c r="H55" i="4" s="1"/>
  <c r="H57" i="4" s="1"/>
  <c r="I34" i="6" l="1"/>
  <c r="I35" i="6" s="1"/>
</calcChain>
</file>

<file path=xl/sharedStrings.xml><?xml version="1.0" encoding="utf-8"?>
<sst xmlns="http://schemas.openxmlformats.org/spreadsheetml/2006/main" count="162" uniqueCount="131">
  <si>
    <t xml:space="preserve">Приложение № </t>
  </si>
  <si>
    <t>к договору №       от    "____"___________ 2020 г.</t>
  </si>
  <si>
    <t xml:space="preserve">Согласовано:        </t>
  </si>
  <si>
    <t>Утверждаю:</t>
  </si>
  <si>
    <t>Директор</t>
  </si>
  <si>
    <t xml:space="preserve">ООО ПГРИИ «Элтек»                                                                                                                                                                                  </t>
  </si>
  <si>
    <t xml:space="preserve">ООО «ГорЭнергоСервис»                                                                                                                                                                           </t>
  </si>
  <si>
    <t>_____________ Д.В. Пивовар</t>
  </si>
  <si>
    <t>_____________   А.Н. Куликов</t>
  </si>
  <si>
    <t>"___" _________________  2020 г.</t>
  </si>
  <si>
    <t>Смета № 1</t>
  </si>
  <si>
    <t xml:space="preserve">Инженерно-геодезические изыскания по объекту: </t>
  </si>
  <si>
    <t>(наименование работ и затрат, наименование объекта)</t>
  </si>
  <si>
    <t xml:space="preserve">№
п/п
</t>
  </si>
  <si>
    <t>Характеристика предприятия, здания, сооружения или вида работ</t>
  </si>
  <si>
    <t>№ частей, глав, таблиц, параграфов  сборника цен на изыскательские работы для строительства</t>
  </si>
  <si>
    <t>Расчет стоимости: 
а + вх  или 
количество х  цена</t>
  </si>
  <si>
    <t>Стоимость
руб.</t>
  </si>
  <si>
    <t xml:space="preserve">Создание инженерно-топографических планов на застроенной территории
в масштабе 1:500
(полевые работы)                       </t>
  </si>
  <si>
    <t xml:space="preserve">СБЦ Инженерно-геодезические изыскания- 2004-01-01 г.  Табл. 9 § 5                                           </t>
  </si>
  <si>
    <r>
      <t>S</t>
    </r>
    <r>
      <rPr>
        <sz val="5"/>
        <color indexed="8"/>
        <rFont val="Times New Roman"/>
        <family val="1"/>
        <charset val="204"/>
      </rPr>
      <t xml:space="preserve">съемки </t>
    </r>
    <r>
      <rPr>
        <sz val="10"/>
        <color indexed="8"/>
        <rFont val="Times New Roman"/>
        <family val="1"/>
        <charset val="204"/>
      </rPr>
      <t>х 3284 х К1х К2  
х К3х К4</t>
    </r>
  </si>
  <si>
    <t>S съемки, га =</t>
  </si>
  <si>
    <t xml:space="preserve">Табл. 9 вид тер.застроенная  </t>
  </si>
  <si>
    <t xml:space="preserve">Прим. 3 К1 = </t>
  </si>
  <si>
    <t xml:space="preserve">Прим. 4 К2= </t>
  </si>
  <si>
    <t>Табл. 10 § 1   К3=</t>
  </si>
  <si>
    <t xml:space="preserve">Об. ук. п. 14 К4= </t>
  </si>
  <si>
    <t>Создание инженерно-топографических планов на застроенной территории 
в масштабе 1:500
(камеральные работы)</t>
  </si>
  <si>
    <r>
      <t>S</t>
    </r>
    <r>
      <rPr>
        <sz val="5"/>
        <color indexed="8"/>
        <rFont val="Times New Roman"/>
        <family val="1"/>
        <charset val="204"/>
      </rPr>
      <t xml:space="preserve">съемки </t>
    </r>
    <r>
      <rPr>
        <sz val="10"/>
        <color indexed="8"/>
        <rFont val="Times New Roman"/>
        <family val="1"/>
        <charset val="204"/>
      </rPr>
      <t>х 1067 х К1х К2  
х К3 х К4 х К5</t>
    </r>
  </si>
  <si>
    <t xml:space="preserve">Прим. 4 К2=   </t>
  </si>
  <si>
    <t xml:space="preserve">Прим. 6 К3=   </t>
  </si>
  <si>
    <t xml:space="preserve">Об. ук. п. 15г К4= </t>
  </si>
  <si>
    <t xml:space="preserve">Об. ук. п. 15д К5= </t>
  </si>
  <si>
    <t xml:space="preserve">Создание инженерно-топографических планов на застроенной территории
в масштабе 1:500
(полевые работы)          </t>
  </si>
  <si>
    <r>
      <t>S</t>
    </r>
    <r>
      <rPr>
        <sz val="5"/>
        <color indexed="8"/>
        <rFont val="Times New Roman"/>
        <family val="1"/>
        <charset val="204"/>
      </rPr>
      <t xml:space="preserve">съемки </t>
    </r>
    <r>
      <rPr>
        <sz val="10"/>
        <color indexed="8"/>
        <rFont val="Times New Roman"/>
        <family val="1"/>
        <charset val="204"/>
      </rPr>
      <t xml:space="preserve">х 3284 х К1х К2  
х К3 </t>
    </r>
  </si>
  <si>
    <t xml:space="preserve">Прим. 4 К1= </t>
  </si>
  <si>
    <t>Табл. 10 § 1   К2=</t>
  </si>
  <si>
    <t xml:space="preserve">Об. ук. п. 14 К3= </t>
  </si>
  <si>
    <r>
      <t>S</t>
    </r>
    <r>
      <rPr>
        <sz val="5"/>
        <color indexed="8"/>
        <rFont val="Times New Roman"/>
        <family val="1"/>
        <charset val="204"/>
      </rPr>
      <t xml:space="preserve">съемки </t>
    </r>
    <r>
      <rPr>
        <sz val="10"/>
        <color indexed="8"/>
        <rFont val="Times New Roman"/>
        <family val="1"/>
        <charset val="204"/>
      </rPr>
      <t xml:space="preserve">х 1067 х К1х К2  
х К3 х К4 </t>
    </r>
  </si>
  <si>
    <t xml:space="preserve">Прим. 4 К1=   </t>
  </si>
  <si>
    <t xml:space="preserve">Прим. 6 К2=   </t>
  </si>
  <si>
    <t xml:space="preserve">Об. ук. п. 15г К3= </t>
  </si>
  <si>
    <t xml:space="preserve">Об. ук. п. 15д К4= </t>
  </si>
  <si>
    <t>Составление планов подземных и надземных сооружений
в масштабе 1:500</t>
  </si>
  <si>
    <t xml:space="preserve">СБЦ Инженерно-геодезические изыскания- 2004-01-01 г.                                       </t>
  </si>
  <si>
    <r>
      <t>S</t>
    </r>
    <r>
      <rPr>
        <sz val="5"/>
        <color indexed="8"/>
        <rFont val="Times New Roman"/>
        <family val="1"/>
        <charset val="204"/>
      </rPr>
      <t xml:space="preserve">съемки </t>
    </r>
    <r>
      <rPr>
        <sz val="10"/>
        <color indexed="8"/>
        <rFont val="Times New Roman"/>
        <family val="1"/>
        <charset val="204"/>
      </rPr>
      <t>х 320 х К1</t>
    </r>
  </si>
  <si>
    <t>Табл. 75 § 1 кол-во коммуникаций на участке</t>
  </si>
  <si>
    <t xml:space="preserve">Табл. 75 § 1 Прим. 4 К1 = </t>
  </si>
  <si>
    <t>Проверка полноты планов 
подземных коммуникаций в 
эксплуатирующих организациях</t>
  </si>
  <si>
    <t xml:space="preserve">СБЦ Инженерно-геодезические изыскания- 2004-01-01 г.                                          </t>
  </si>
  <si>
    <t>480 х 9</t>
  </si>
  <si>
    <t>Табл. 75 § 1п. 18
Прим. 3</t>
  </si>
  <si>
    <t>Расходы по внутреннему 
транспорту</t>
  </si>
  <si>
    <t xml:space="preserve">СБЦ Инженерно-геодезические изыскания- 2004-01-01 г.               </t>
  </si>
  <si>
    <t>8,75% от   (п. 1 + п.3)</t>
  </si>
  <si>
    <t xml:space="preserve">Табл. 4 § 1 
Об. ук  п. 9
</t>
  </si>
  <si>
    <t>Расходы по организации и 
ликвидации изысканий</t>
  </si>
  <si>
    <t>6% от  (п.1 + п.3 + п.7) х 2.5</t>
  </si>
  <si>
    <t xml:space="preserve">§ 1 Об. ук  п. 13
Прим. 1            
</t>
  </si>
  <si>
    <t>К=2,5</t>
  </si>
  <si>
    <t xml:space="preserve">ИТОГО: </t>
  </si>
  <si>
    <t>Сумма п.1-8</t>
  </si>
  <si>
    <t>Инфляционный индекс</t>
  </si>
  <si>
    <t>Об. ук. п.20 
Письмо Минрегиона РФ
от  09.12.2019 г.
 №46999-ДВ/09  К = 4.35</t>
  </si>
  <si>
    <t>4,35 х п.9</t>
  </si>
  <si>
    <t>Получение сведений, внесенных в государственный кадастр недвижимости</t>
  </si>
  <si>
    <t xml:space="preserve">Приказ Министерства экономического развития РФ от 30.07.2010г. №343
</t>
  </si>
  <si>
    <t>ИТОГО ПО СМЕТЕ:</t>
  </si>
  <si>
    <t>Сумма п.10-11</t>
  </si>
  <si>
    <t>Составил:</t>
  </si>
  <si>
    <t>Егорова О.Д.</t>
  </si>
  <si>
    <t>Проверил:</t>
  </si>
  <si>
    <t xml:space="preserve">   Приложение  № _____ к договору № _______ от "____"_________________ 2020г. </t>
  </si>
  <si>
    <t xml:space="preserve">Проектирование ВЛИ-0,4кВ от РУ-0,4кВ ТП-100 до ВРУ объекта  заявителя с к/н №64:48:050386:21  по адресу: г.Саратов, ул.Серова,14   </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</si>
  <si>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</si>
  <si>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</si>
  <si>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</si>
  <si>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 </t>
  </si>
  <si>
    <t>Стоимость, руб.</t>
  </si>
  <si>
    <t>1</t>
  </si>
  <si>
    <t>ЛЭП 0,4-20кВ</t>
  </si>
  <si>
    <t/>
  </si>
  <si>
    <t>Коэффициенты</t>
  </si>
  <si>
    <t>Стадия: Рабочий проект</t>
  </si>
  <si>
    <t>Кст = 1</t>
  </si>
  <si>
    <t xml:space="preserve">K1 = 2.4
Раздел3.3 Табл.11 примечание п.1 </t>
  </si>
  <si>
    <t>Ктек = 4.37
Письмо Минстроя России от 06.05.2020 №17207-ИФ/09</t>
  </si>
  <si>
    <t>Разделы документации Таблица А12.п.1</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</si>
  <si>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</si>
  <si>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</si>
  <si>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</si>
  <si>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</si>
  <si>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4.37</t>
  </si>
  <si>
    <t>Кст = 0.50</t>
  </si>
  <si>
    <t>Разделы документации</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</si>
  <si>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</si>
  <si>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</si>
  <si>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</si>
  <si>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</si>
  <si>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</si>
  <si>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</si>
  <si>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</si>
  <si>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</si>
  <si>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</si>
  <si>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</si>
  <si>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</si>
  <si>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</si>
  <si>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п.3-4</t>
  </si>
  <si>
    <t>8</t>
  </si>
  <si>
    <t>НДС</t>
  </si>
  <si>
    <t>20% от п.5</t>
  </si>
  <si>
    <t>9</t>
  </si>
  <si>
    <t>Всего по смете:</t>
  </si>
  <si>
    <t>Сумма от п.5-6</t>
  </si>
  <si>
    <t>Проектирование ВЛИ-0,4кВ от РУ-0,4кВ ТП-100 до ВРУ участка заявителя с к/н №64:48:050386:21  по адресу: г.Саратов, ул.Серова,14    Заявитель: ЦРО "Духовное управление мусульман Саратовской области"</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</si>
  <si>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Стек=0.254600(млн.руб)
Сбаз=0.254600/5,08*1=0.050118110 (млн.руб);</t>
  </si>
  <si>
    <t>C * (Aкрайнее / Скрайнее) * Кст * Ктек * K1
0.050118110 млн.руб * (0.016 / 0.2) * 1 *2.4*1.2* 4.37 * 0.805</t>
  </si>
  <si>
    <t xml:space="preserve">на  рабочую документацию        
</t>
  </si>
  <si>
    <t>Ведущий инженер-сметчик ООО "ГЭС"</t>
  </si>
  <si>
    <t xml:space="preserve">_____________________ГолахО.И. </t>
  </si>
  <si>
    <t>_____________________Шокурова Ю.Н.</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</si>
  <si>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</si>
  <si>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</si>
  <si>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</si>
  <si>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</si>
  <si>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</si>
  <si>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</si>
  <si>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_____________Е.Н.Стрелин</t>
  </si>
  <si>
    <t>"______"  ________________  2020г.</t>
  </si>
  <si>
    <t xml:space="preserve">Смета № </t>
  </si>
  <si>
    <t>_____________А.Н.Куликов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</si>
</sst>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_-* #,##0_р_._-;\-* #,##0_р_._-;_-* &quot;-&quot;??_р_._-;_-@_-"/>
    <numFmt numFmtId="166" formatCode="0.000000000"/>
  </numFmts>
  <fonts count="30" x14ac:knownFonts="1">
    <font>
      <sz val="11"/>
      <color theme="1"/>
      <name val="Calibri"/>
      <family val="2"/>
      <charset val="204"/>
      <scheme val="minor"/>
    </font>
    <font>
      <sz val="11"/>
      <color theme="1"/>
      <name val="Calibri"/>
      <family val="2"/>
      <charset val="204"/>
      <scheme val="minor"/>
    </font>
    <font>
      <sz val="10"/>
      <name val="Arial Cyr"/>
      <charset val="204"/>
    </font>
    <font>
      <sz val="11"/>
      <name val="Times New Roman"/>
      <family val="1"/>
      <charset val="204"/>
    </font>
    <font>
      <sz val="11"/>
      <color indexed="8"/>
      <name val="Times New Roman"/>
      <family val="1"/>
      <charset val="204"/>
    </font>
    <font>
      <b/>
      <sz val="11"/>
      <name val="Times New Roman"/>
      <family val="1"/>
      <charset val="204"/>
    </font>
    <font>
      <b/>
      <sz val="8"/>
      <name val="Times New Roman"/>
      <family val="1"/>
      <charset val="204"/>
    </font>
    <font>
      <b/>
      <sz val="9"/>
      <name val="Times New Roman"/>
      <family val="1"/>
      <charset val="204"/>
    </font>
    <font>
      <i/>
      <sz val="7"/>
      <color theme="1"/>
      <name val="Times New Roman"/>
      <family val="1"/>
      <charset val="204"/>
    </font>
    <font>
      <sz val="10"/>
      <color theme="1"/>
      <name val="Times New Roman"/>
      <family val="1"/>
      <charset val="204"/>
    </font>
    <font>
      <b/>
      <sz val="10"/>
      <color theme="1"/>
      <name val="Times New Roman"/>
      <family val="1"/>
      <charset val="204"/>
    </font>
    <font>
      <sz val="5"/>
      <color indexed="8"/>
      <name val="Times New Roman"/>
      <family val="1"/>
      <charset val="204"/>
    </font>
    <font>
      <sz val="10"/>
      <color indexed="8"/>
      <name val="Times New Roman"/>
      <family val="1"/>
      <charset val="204"/>
    </font>
    <font>
      <sz val="10"/>
      <name val="Times New Roman"/>
      <family val="1"/>
      <charset val="204"/>
    </font>
    <font>
      <sz val="9"/>
      <color theme="1"/>
      <name val="Times New Roman"/>
      <family val="1"/>
      <charset val="204"/>
    </font>
    <font>
      <b/>
      <sz val="10"/>
      <name val="Times New Roman"/>
      <family val="1"/>
      <charset val="204"/>
    </font>
    <font>
      <sz val="9"/>
      <name val="Tahoma"/>
      <family val="2"/>
      <charset val="204"/>
    </font>
    <font>
      <sz val="10"/>
      <name val="Arial"/>
      <family val="2"/>
      <charset val="204"/>
    </font>
    <font>
      <sz val="11"/>
      <color theme="1"/>
      <name val="Arial"/>
      <family val="2"/>
      <charset val="204"/>
    </font>
    <font>
      <sz val="11"/>
      <name val="Calibri"/>
      <family val="2"/>
      <charset val="204"/>
      <scheme val="minor"/>
    </font>
    <font>
      <i/>
      <sz val="7"/>
      <name val="Times New Roman"/>
      <family val="1"/>
      <charset val="204"/>
    </font>
    <font>
      <sz val="9"/>
      <name val="Arial"/>
      <family val="2"/>
      <charset val="204"/>
    </font>
    <font>
      <sz val="8"/>
      <name val="Arial"/>
      <family val="2"/>
      <charset val="204"/>
    </font>
    <font>
      <b/>
      <sz val="10"/>
      <name val="Arial"/>
      <family val="2"/>
      <charset val="204"/>
    </font>
    <font>
      <sz val="10"/>
      <color theme="1"/>
      <name val="Arial"/>
      <family val="2"/>
      <charset val="204"/>
    </font>
    <font>
      <sz val="10"/>
      <color theme="1"/>
      <name val="Calibri"/>
      <family val="2"/>
      <charset val="204"/>
      <scheme val="minor"/>
    </font>
    <font>
      <sz val="9"/>
      <color theme="1"/>
      <name val="Calibri"/>
      <family val="2"/>
      <charset val="204"/>
      <scheme val="minor"/>
    </font>
    <font>
      <b/>
      <sz val="8"/>
      <name val="Arial"/>
      <family val="2"/>
      <charset val="204"/>
    </font>
    <font>
      <sz val="12"/>
      <name val="Times New Roman"/>
      <family val="1"/>
      <charset val="204"/>
    </font>
    <font>
      <sz val="12"/>
      <color indexed="8"/>
      <name val="Times New Roman"/>
      <family val="1"/>
      <charset val="204"/>
    </font>
  </fonts>
  <fills count="2">
    <fill>
      <patternFill patternType="none"/>
    </fill>
    <fill>
      <patternFill patternType="gray125"/>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164" fontId="2" fillId="0" borderId="0" applyFont="0" applyFill="0" applyBorder="0" applyAlignment="0" applyProtection="0"/>
    <xf numFmtId="0" fontId="16" fillId="0" borderId="1">
      <alignment horizontal="center"/>
    </xf>
    <xf numFmtId="0" fontId="2" fillId="0" borderId="0">
      <alignment vertical="top"/>
    </xf>
    <xf numFmtId="0" fontId="13" fillId="0" borderId="1">
      <alignment horizontal="center"/>
    </xf>
    <xf numFmtId="0" fontId="13" fillId="0" borderId="0">
      <alignment vertical="top"/>
    </xf>
    <xf numFmtId="0" fontId="13" fillId="0" borderId="0">
      <alignment horizontal="right" vertical="top" wrapText="1"/>
    </xf>
    <xf numFmtId="0" fontId="13" fillId="0" borderId="0"/>
    <xf numFmtId="0" fontId="13" fillId="0" borderId="0"/>
    <xf numFmtId="0" fontId="13" fillId="0" borderId="0"/>
    <xf numFmtId="0" fontId="13" fillId="0" borderId="0"/>
    <xf numFmtId="0" fontId="13" fillId="0" borderId="1">
      <alignment horizontal="center" wrapText="1"/>
    </xf>
    <xf numFmtId="0" fontId="2" fillId="0" borderId="0">
      <alignment vertical="top"/>
    </xf>
    <xf numFmtId="0" fontId="13" fillId="0" borderId="1">
      <alignment horizontal="center"/>
    </xf>
    <xf numFmtId="0" fontId="17" fillId="0" borderId="0"/>
    <xf numFmtId="0" fontId="17" fillId="0" borderId="0"/>
    <xf numFmtId="0" fontId="13" fillId="0" borderId="0"/>
    <xf numFmtId="0" fontId="13" fillId="0" borderId="1">
      <alignment horizontal="center" wrapText="1"/>
    </xf>
    <xf numFmtId="0" fontId="13" fillId="0" borderId="1">
      <alignment horizontal="center"/>
    </xf>
    <xf numFmtId="0" fontId="13" fillId="0" borderId="1">
      <alignment horizontal="center" wrapText="1"/>
    </xf>
    <xf numFmtId="0" fontId="13" fillId="0" borderId="1">
      <alignment horizontal="center"/>
    </xf>
    <xf numFmtId="0" fontId="13" fillId="0" borderId="0">
      <alignment horizontal="center" vertical="top" wrapText="1"/>
    </xf>
    <xf numFmtId="0" fontId="13" fillId="0" borderId="0">
      <alignment horizontal="center"/>
    </xf>
    <xf numFmtId="164" fontId="2" fillId="0" borderId="0" applyFont="0" applyFill="0" applyBorder="0" applyAlignment="0" applyProtection="0"/>
    <xf numFmtId="0" fontId="13" fillId="0" borderId="0">
      <alignment horizontal="left" vertical="top"/>
    </xf>
    <xf numFmtId="0" fontId="13" fillId="0" borderId="0"/>
    <xf numFmtId="164" fontId="1" fillId="0" borderId="0" applyFont="0" applyFill="0" applyBorder="0" applyAlignment="0" applyProtection="0"/>
    <xf numFmtId="164" fontId="1" fillId="0" borderId="0" applyFont="0" applyFill="0" applyBorder="0" applyAlignment="0" applyProtection="0"/>
  </cellStyleXfs>
  <cellXfs count="185">
    <xf numFmtId="0" fontId="0" fillId="0" borderId="0" xfId="0"/>
    <xf numFmtId="0" fontId="2" fillId="0" borderId="0" xfId="1" applyFont="1"/>
    <xf numFmtId="0" fontId="3" fillId="0" borderId="0" xfId="1" applyFont="1"/>
    <xf numFmtId="0" fontId="4" fillId="0" borderId="0" xfId="1" applyFont="1"/>
    <xf numFmtId="0" fontId="0" fillId="0" borderId="0" xfId="0" applyFont="1"/>
    <xf numFmtId="0" fontId="4" fillId="0" borderId="0" xfId="0" applyFont="1"/>
    <xf numFmtId="0" fontId="5" fillId="0" borderId="0" xfId="1" applyFont="1" applyAlignment="1"/>
    <xf numFmtId="0" fontId="5" fillId="0" borderId="0" xfId="1" applyFont="1" applyAlignment="1">
      <alignment vertical="center" wrapText="1"/>
    </xf>
    <xf numFmtId="0" fontId="4" fillId="0" borderId="0" xfId="1" applyFont="1" applyAlignment="1">
      <alignment horizontal="center"/>
    </xf>
    <xf numFmtId="0" fontId="2" fillId="0" borderId="0" xfId="1" applyFont="1" applyAlignment="1">
      <alignment horizontal="centerContinuous"/>
    </xf>
    <xf numFmtId="0" fontId="8" fillId="0" borderId="0" xfId="1" applyFont="1" applyAlignment="1">
      <alignment horizontal="center" vertical="top"/>
    </xf>
    <xf numFmtId="0" fontId="9" fillId="0" borderId="1" xfId="1" applyFont="1" applyBorder="1" applyAlignment="1">
      <alignment horizontal="center" vertical="center" wrapText="1"/>
    </xf>
    <xf numFmtId="0" fontId="10" fillId="0" borderId="6" xfId="1" applyFont="1" applyBorder="1" applyAlignment="1">
      <alignment horizontal="center" vertical="center" wrapText="1"/>
    </xf>
    <xf numFmtId="0" fontId="9" fillId="0" borderId="8" xfId="1" applyFont="1" applyBorder="1" applyAlignment="1">
      <alignment horizontal="right" vertical="center" wrapText="1"/>
    </xf>
    <xf numFmtId="0" fontId="9" fillId="0" borderId="9" xfId="1" applyFont="1" applyBorder="1" applyAlignment="1">
      <alignment horizontal="left" vertical="center" wrapText="1"/>
    </xf>
    <xf numFmtId="0" fontId="14" fillId="0" borderId="8" xfId="1" applyFont="1" applyBorder="1" applyAlignment="1">
      <alignment horizontal="left" vertical="center" wrapText="1"/>
    </xf>
    <xf numFmtId="2" fontId="9" fillId="0" borderId="9" xfId="1" applyNumberFormat="1" applyFont="1" applyBorder="1" applyAlignment="1">
      <alignment horizontal="left" wrapText="1"/>
    </xf>
    <xf numFmtId="0" fontId="2" fillId="0" borderId="0" xfId="1"/>
    <xf numFmtId="0" fontId="9" fillId="0" borderId="11" xfId="1" applyFont="1" applyBorder="1" applyAlignment="1">
      <alignment horizontal="right" vertical="center" wrapText="1"/>
    </xf>
    <xf numFmtId="0" fontId="9" fillId="0" borderId="12" xfId="1" applyFont="1" applyBorder="1" applyAlignment="1">
      <alignment horizontal="left" vertical="center" wrapText="1"/>
    </xf>
    <xf numFmtId="2" fontId="9" fillId="0" borderId="12" xfId="1" applyNumberFormat="1" applyFont="1" applyBorder="1" applyAlignment="1">
      <alignment horizontal="left" wrapText="1"/>
    </xf>
    <xf numFmtId="0" fontId="14" fillId="0" borderId="11" xfId="1" applyFont="1" applyBorder="1" applyAlignment="1">
      <alignment horizontal="left" vertical="center" wrapText="1"/>
    </xf>
    <xf numFmtId="0" fontId="14" fillId="0" borderId="11" xfId="1" applyFont="1" applyBorder="1" applyAlignment="1">
      <alignment horizontal="left" vertical="top" wrapText="1"/>
    </xf>
    <xf numFmtId="0" fontId="9" fillId="0" borderId="12" xfId="1" applyFont="1" applyBorder="1" applyAlignment="1">
      <alignment horizontal="left" wrapText="1"/>
    </xf>
    <xf numFmtId="1" fontId="13" fillId="0" borderId="1" xfId="2" applyNumberFormat="1" applyFont="1" applyBorder="1" applyAlignment="1">
      <alignment horizontal="center" vertical="center"/>
    </xf>
    <xf numFmtId="1" fontId="15" fillId="0" borderId="1" xfId="2" applyNumberFormat="1" applyFont="1" applyBorder="1" applyAlignment="1">
      <alignment horizontal="center" vertical="center"/>
    </xf>
    <xf numFmtId="0" fontId="2" fillId="0" borderId="0" xfId="1" applyFill="1"/>
    <xf numFmtId="0" fontId="9" fillId="0" borderId="0" xfId="1" applyFont="1" applyFill="1"/>
    <xf numFmtId="0" fontId="9" fillId="0" borderId="0" xfId="1" applyFont="1" applyFill="1" applyAlignment="1">
      <alignment horizontal="right"/>
    </xf>
    <xf numFmtId="0" fontId="13" fillId="0" borderId="0" xfId="1" applyFont="1" applyFill="1" applyAlignment="1">
      <alignment horizontal="right"/>
    </xf>
    <xf numFmtId="0" fontId="5" fillId="0" borderId="0" xfId="0" applyFont="1" applyAlignment="1"/>
    <xf numFmtId="0" fontId="19" fillId="0" borderId="0" xfId="0" applyFont="1"/>
    <xf numFmtId="0" fontId="3" fillId="0" borderId="0" xfId="0" applyFont="1" applyAlignment="1">
      <alignment horizontal="center"/>
    </xf>
    <xf numFmtId="0" fontId="19" fillId="0" borderId="0" xfId="0" applyFont="1" applyAlignment="1">
      <alignment horizontal="centerContinuous"/>
    </xf>
    <xf numFmtId="0" fontId="20" fillId="0" borderId="0" xfId="0" applyFont="1" applyAlignment="1">
      <alignment horizontal="center" vertical="top"/>
    </xf>
    <xf numFmtId="0" fontId="21" fillId="0" borderId="13" xfId="0" applyNumberFormat="1" applyFont="1" applyBorder="1" applyAlignment="1">
      <alignment horizontal="center" vertical="top" wrapText="1"/>
    </xf>
    <xf numFmtId="0" fontId="22" fillId="0" borderId="13" xfId="0" applyNumberFormat="1" applyFont="1" applyBorder="1" applyAlignment="1">
      <alignment horizontal="center" vertical="top" wrapText="1"/>
    </xf>
    <xf numFmtId="166" fontId="19" fillId="0" borderId="0" xfId="0" applyNumberFormat="1" applyFont="1"/>
    <xf numFmtId="49" fontId="0" fillId="0" borderId="13" xfId="0" applyNumberFormat="1" applyFont="1" applyBorder="1" applyAlignment="1">
      <alignment horizontal="center" wrapText="1"/>
    </xf>
    <xf numFmtId="0" fontId="0" fillId="0" borderId="13" xfId="0" applyNumberFormat="1" applyFont="1" applyBorder="1" applyAlignment="1">
      <alignment horizontal="center" wrapText="1"/>
    </xf>
    <xf numFmtId="2" fontId="19" fillId="0" borderId="0" xfId="0" applyNumberFormat="1" applyFont="1" applyAlignment="1">
      <alignment vertical="top"/>
    </xf>
    <xf numFmtId="49" fontId="23" fillId="0" borderId="22" xfId="0" applyNumberFormat="1" applyFont="1" applyBorder="1" applyAlignment="1">
      <alignment horizontal="right" vertical="top" wrapText="1"/>
    </xf>
    <xf numFmtId="0" fontId="23" fillId="0" borderId="22" xfId="0" applyNumberFormat="1" applyFont="1" applyBorder="1" applyAlignment="1">
      <alignment horizontal="left" vertical="top" wrapText="1"/>
    </xf>
    <xf numFmtId="0" fontId="23" fillId="0" borderId="22" xfId="0" applyNumberFormat="1" applyFont="1" applyBorder="1" applyAlignment="1">
      <alignment horizontal="right" vertical="top" wrapText="1"/>
    </xf>
    <xf numFmtId="49" fontId="23" fillId="0" borderId="21" xfId="0" applyNumberFormat="1" applyFont="1" applyBorder="1" applyAlignment="1">
      <alignment horizontal="right" vertical="top" wrapText="1"/>
    </xf>
    <xf numFmtId="0" fontId="18" fillId="0" borderId="21" xfId="0" applyNumberFormat="1" applyFont="1" applyBorder="1" applyAlignment="1">
      <alignment horizontal="left" vertical="top" wrapText="1"/>
    </xf>
    <xf numFmtId="0" fontId="18" fillId="0" borderId="21" xfId="0" applyNumberFormat="1" applyFont="1" applyBorder="1" applyAlignment="1">
      <alignment horizontal="right" vertical="top" wrapText="1"/>
    </xf>
    <xf numFmtId="49" fontId="23" fillId="0" borderId="10" xfId="0" applyNumberFormat="1" applyFont="1" applyBorder="1" applyAlignment="1">
      <alignment horizontal="right" vertical="top" wrapText="1"/>
    </xf>
    <xf numFmtId="0" fontId="24" fillId="0" borderId="10" xfId="0" applyNumberFormat="1" applyFont="1" applyBorder="1" applyAlignment="1">
      <alignment horizontal="left" vertical="top" wrapText="1"/>
    </xf>
    <xf numFmtId="0" fontId="18" fillId="0" borderId="10" xfId="0" applyNumberFormat="1" applyFont="1" applyBorder="1" applyAlignment="1">
      <alignment horizontal="right" vertical="top" wrapText="1"/>
    </xf>
    <xf numFmtId="49" fontId="23" fillId="0" borderId="6" xfId="0" applyNumberFormat="1" applyFont="1" applyBorder="1" applyAlignment="1">
      <alignment horizontal="center" vertical="top" wrapText="1"/>
    </xf>
    <xf numFmtId="0" fontId="0" fillId="0" borderId="6" xfId="0" applyNumberFormat="1" applyBorder="1" applyAlignment="1">
      <alignment horizontal="left" vertical="top" wrapText="1"/>
    </xf>
    <xf numFmtId="4" fontId="0" fillId="0" borderId="6"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1" xfId="0" applyNumberFormat="1" applyFont="1" applyBorder="1" applyAlignment="1">
      <alignment horizontal="right" vertical="top" wrapText="1"/>
    </xf>
    <xf numFmtId="0" fontId="25" fillId="0" borderId="10" xfId="0" applyNumberFormat="1" applyFont="1" applyBorder="1" applyAlignment="1">
      <alignment horizontal="left" vertical="top" wrapText="1"/>
    </xf>
    <xf numFmtId="0" fontId="0" fillId="0" borderId="10" xfId="0" applyNumberFormat="1" applyFont="1" applyBorder="1" applyAlignment="1">
      <alignment horizontal="right" vertical="top" wrapText="1"/>
    </xf>
    <xf numFmtId="49" fontId="23" fillId="0" borderId="10" xfId="0" applyNumberFormat="1" applyFont="1" applyBorder="1" applyAlignment="1">
      <alignment horizontal="center" vertical="top" wrapText="1"/>
    </xf>
    <xf numFmtId="0" fontId="23" fillId="0" borderId="10" xfId="0" applyNumberFormat="1" applyFont="1" applyBorder="1" applyAlignment="1">
      <alignment horizontal="left" vertical="top" wrapText="1"/>
    </xf>
    <xf numFmtId="4" fontId="23" fillId="0" borderId="10" xfId="0" applyNumberFormat="1" applyFont="1" applyBorder="1" applyAlignment="1">
      <alignment horizontal="right" vertical="top" wrapText="1"/>
    </xf>
    <xf numFmtId="4" fontId="19" fillId="0" borderId="0" xfId="0" applyNumberFormat="1" applyFont="1"/>
    <xf numFmtId="49" fontId="23" fillId="0" borderId="1" xfId="0" applyNumberFormat="1" applyFont="1" applyBorder="1" applyAlignment="1">
      <alignment horizontal="center" vertical="top" wrapText="1"/>
    </xf>
    <xf numFmtId="0" fontId="0" fillId="0" borderId="1" xfId="0" applyNumberFormat="1" applyBorder="1" applyAlignment="1">
      <alignment horizontal="left" vertical="top" wrapText="1"/>
    </xf>
    <xf numFmtId="4" fontId="0" fillId="0" borderId="1" xfId="0" applyNumberFormat="1" applyFont="1" applyBorder="1" applyAlignment="1">
      <alignment horizontal="right" vertical="top" wrapText="1"/>
    </xf>
    <xf numFmtId="4" fontId="0" fillId="0" borderId="1" xfId="0" applyNumberFormat="1" applyFont="1" applyFill="1" applyBorder="1" applyAlignment="1">
      <alignment horizontal="right" vertical="top" wrapText="1"/>
    </xf>
    <xf numFmtId="0" fontId="26" fillId="0" borderId="1" xfId="0" applyNumberFormat="1" applyFont="1" applyBorder="1" applyAlignment="1">
      <alignment horizontal="left" vertical="top" wrapText="1"/>
    </xf>
    <xf numFmtId="0" fontId="27" fillId="0" borderId="1" xfId="0" applyNumberFormat="1" applyFont="1" applyBorder="1" applyAlignment="1">
      <alignment horizontal="left" vertical="top" wrapText="1"/>
    </xf>
    <xf numFmtId="4" fontId="23" fillId="0" borderId="1" xfId="0" applyNumberFormat="1" applyFont="1" applyBorder="1" applyAlignment="1">
      <alignment horizontal="right" vertical="top" wrapText="1"/>
    </xf>
    <xf numFmtId="0" fontId="0" fillId="0" borderId="0" xfId="0" applyNumberFormat="1" applyFont="1" applyAlignment="1">
      <alignment wrapText="1"/>
    </xf>
    <xf numFmtId="0" fontId="3" fillId="0" borderId="0" xfId="0" applyFont="1" applyAlignment="1">
      <alignment horizontal="center" wrapText="1"/>
    </xf>
    <xf numFmtId="0" fontId="28" fillId="0" borderId="0" xfId="0" applyFont="1"/>
    <xf numFmtId="0" fontId="0" fillId="0" borderId="0" xfId="0" applyNumberFormat="1" applyFont="1" applyAlignment="1">
      <alignment horizontal="left" vertical="top"/>
    </xf>
    <xf numFmtId="0" fontId="0" fillId="0" borderId="0" xfId="0" applyNumberFormat="1" applyFont="1"/>
    <xf numFmtId="0" fontId="29" fillId="0" borderId="0" xfId="0" applyFont="1"/>
    <xf numFmtId="0" fontId="22" fillId="0" borderId="0" xfId="0" applyNumberFormat="1" applyFont="1" applyAlignment="1">
      <alignment wrapText="1"/>
    </xf>
    <xf numFmtId="0" fontId="0" fillId="0" borderId="0" xfId="0" applyNumberFormat="1" applyFont="1" applyAlignment="1"/>
    <xf numFmtId="0" fontId="0" fillId="0" borderId="0" xfId="0" applyNumberFormat="1" applyFont="1" applyAlignment="1">
      <alignment horizontal="left" vertical="top" wrapText="1"/>
    </xf>
    <xf numFmtId="0" fontId="29" fillId="0" borderId="0" xfId="0" applyFont="1" applyAlignment="1">
      <alignment horizontal="left" vertical="center"/>
    </xf>
    <xf numFmtId="0" fontId="28" fillId="0" borderId="0" xfId="0" applyFont="1" applyAlignment="1">
      <alignment horizontal="left" vertical="center"/>
    </xf>
    <xf numFmtId="0" fontId="0" fillId="0" borderId="0" xfId="0" applyNumberFormat="1" applyFont="1" applyAlignment="1">
      <alignment horizontal="left" vertical="top" wrapText="1"/>
    </xf>
    <xf numFmtId="0" fontId="0" fillId="0" borderId="0" xfId="0" applyNumberFormat="1" applyFont="1" applyAlignment="1">
      <alignment horizontal="center" wrapText="1"/>
    </xf>
    <xf numFmtId="0" fontId="5" fillId="0" borderId="0" xfId="0" applyFont="1" applyAlignment="1">
      <alignment horizontal="center"/>
    </xf>
    <xf numFmtId="0" fontId="3" fillId="0" borderId="0" xfId="0" applyFont="1" applyAlignment="1">
      <alignment horizontal="center" wrapText="1"/>
    </xf>
    <xf numFmtId="0" fontId="3" fillId="0" borderId="0" xfId="0" applyFont="1" applyAlignment="1">
      <alignment horizontal="center"/>
    </xf>
    <xf numFmtId="0" fontId="21" fillId="0" borderId="14" xfId="0" applyNumberFormat="1" applyFont="1" applyBorder="1" applyAlignment="1">
      <alignment horizontal="center" vertical="top" wrapText="1"/>
    </xf>
    <xf numFmtId="0" fontId="21" fillId="0" borderId="15" xfId="0" applyNumberFormat="1" applyFont="1" applyBorder="1" applyAlignment="1">
      <alignment horizontal="center" vertical="top" wrapText="1"/>
    </xf>
    <xf numFmtId="0" fontId="21" fillId="0" borderId="16" xfId="0" applyNumberFormat="1" applyFont="1" applyBorder="1" applyAlignment="1">
      <alignment horizontal="center" vertical="top" wrapText="1"/>
    </xf>
    <xf numFmtId="0" fontId="5" fillId="0" borderId="0" xfId="0" applyFont="1" applyAlignment="1">
      <alignment horizontal="center" wrapText="1"/>
    </xf>
    <xf numFmtId="0" fontId="18" fillId="0" borderId="23" xfId="0" applyNumberFormat="1" applyFont="1" applyBorder="1" applyAlignment="1">
      <alignment horizontal="center" vertical="top" wrapText="1"/>
    </xf>
    <xf numFmtId="0" fontId="18" fillId="0" borderId="24" xfId="0" applyNumberFormat="1" applyFont="1" applyBorder="1" applyAlignment="1">
      <alignment horizontal="center" vertical="top" wrapText="1"/>
    </xf>
    <xf numFmtId="0" fontId="18" fillId="0" borderId="23" xfId="0" applyNumberFormat="1" applyFont="1" applyBorder="1" applyAlignment="1">
      <alignment horizontal="left" vertical="top" wrapText="1"/>
    </xf>
    <xf numFmtId="0" fontId="18" fillId="0" borderId="25" xfId="0" applyNumberFormat="1" applyFont="1" applyBorder="1" applyAlignment="1">
      <alignment horizontal="left" vertical="top" wrapText="1"/>
    </xf>
    <xf numFmtId="0" fontId="18" fillId="0" borderId="24" xfId="0" applyNumberFormat="1" applyFont="1" applyBorder="1" applyAlignment="1">
      <alignment horizontal="left" vertical="top" wrapText="1"/>
    </xf>
    <xf numFmtId="0" fontId="0" fillId="0" borderId="17" xfId="0" applyNumberFormat="1" applyFont="1" applyBorder="1" applyAlignment="1">
      <alignment horizontal="center" wrapText="1"/>
    </xf>
    <xf numFmtId="0" fontId="0" fillId="0" borderId="18" xfId="0" applyNumberFormat="1" applyFont="1" applyBorder="1" applyAlignment="1">
      <alignment horizontal="center" wrapText="1"/>
    </xf>
    <xf numFmtId="0" fontId="0" fillId="0" borderId="19" xfId="0" applyNumberFormat="1" applyFont="1" applyBorder="1" applyAlignment="1">
      <alignment horizontal="center" wrapText="1"/>
    </xf>
    <xf numFmtId="49" fontId="23" fillId="0" borderId="6" xfId="0" applyNumberFormat="1" applyFont="1" applyBorder="1" applyAlignment="1">
      <alignment horizontal="center" vertical="top" wrapText="1"/>
    </xf>
    <xf numFmtId="49" fontId="23" fillId="0" borderId="21" xfId="0" applyNumberFormat="1" applyFont="1" applyBorder="1" applyAlignment="1">
      <alignment horizontal="center" vertical="top" wrapText="1"/>
    </xf>
    <xf numFmtId="0" fontId="23" fillId="0" borderId="2" xfId="0" applyNumberFormat="1" applyFont="1" applyBorder="1" applyAlignment="1">
      <alignment horizontal="left" vertical="top" wrapText="1"/>
    </xf>
    <xf numFmtId="0" fontId="23" fillId="0" borderId="3" xfId="0" applyNumberFormat="1" applyFont="1" applyBorder="1" applyAlignment="1">
      <alignment horizontal="left" vertical="top" wrapText="1"/>
    </xf>
    <xf numFmtId="0" fontId="23" fillId="0" borderId="8" xfId="0" applyNumberFormat="1" applyFont="1" applyBorder="1" applyAlignment="1">
      <alignment horizontal="left" vertical="top" wrapText="1"/>
    </xf>
    <xf numFmtId="0" fontId="23" fillId="0" borderId="9" xfId="0" applyNumberFormat="1" applyFont="1" applyBorder="1" applyAlignment="1">
      <alignment horizontal="left" vertical="top" wrapText="1"/>
    </xf>
    <xf numFmtId="0" fontId="18" fillId="0" borderId="2" xfId="0" applyNumberFormat="1" applyFont="1" applyBorder="1" applyAlignment="1">
      <alignment horizontal="left" vertical="top" wrapText="1"/>
    </xf>
    <xf numFmtId="0" fontId="18" fillId="0" borderId="20" xfId="0" applyNumberFormat="1" applyFont="1" applyBorder="1" applyAlignment="1">
      <alignment horizontal="left" vertical="top" wrapText="1"/>
    </xf>
    <xf numFmtId="0" fontId="18" fillId="0" borderId="3" xfId="0" applyNumberFormat="1" applyFont="1" applyBorder="1" applyAlignment="1">
      <alignment horizontal="left" vertical="top" wrapText="1"/>
    </xf>
    <xf numFmtId="0" fontId="18" fillId="0" borderId="8"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0" fontId="18" fillId="0" borderId="9" xfId="0" applyNumberFormat="1" applyFont="1" applyBorder="1" applyAlignment="1">
      <alignment horizontal="left" vertical="top" wrapText="1"/>
    </xf>
    <xf numFmtId="4" fontId="18" fillId="0" borderId="6" xfId="0" applyNumberFormat="1" applyFont="1" applyBorder="1" applyAlignment="1">
      <alignment horizontal="right" vertical="top" wrapText="1"/>
    </xf>
    <xf numFmtId="4" fontId="18" fillId="0" borderId="7" xfId="0" applyNumberFormat="1" applyFont="1" applyBorder="1" applyAlignment="1">
      <alignment horizontal="right" vertical="top" wrapText="1"/>
    </xf>
    <xf numFmtId="0" fontId="23" fillId="0" borderId="23" xfId="0" applyNumberFormat="1" applyFont="1" applyBorder="1" applyAlignment="1">
      <alignment horizontal="left" vertical="top" wrapText="1"/>
    </xf>
    <xf numFmtId="0" fontId="23" fillId="0" borderId="24" xfId="0" applyNumberFormat="1" applyFont="1" applyBorder="1" applyAlignment="1">
      <alignment horizontal="left" vertical="top" wrapText="1"/>
    </xf>
    <xf numFmtId="0" fontId="23" fillId="0" borderId="25" xfId="0" applyNumberFormat="1" applyFont="1" applyBorder="1" applyAlignment="1">
      <alignment horizontal="left" vertical="top" wrapText="1"/>
    </xf>
    <xf numFmtId="0" fontId="18" fillId="0" borderId="26" xfId="0" applyNumberFormat="1" applyFont="1" applyBorder="1" applyAlignment="1">
      <alignment horizontal="left" vertical="top" wrapText="1"/>
    </xf>
    <xf numFmtId="0" fontId="18" fillId="0" borderId="27" xfId="0" applyNumberFormat="1" applyFont="1" applyBorder="1" applyAlignment="1">
      <alignment horizontal="left" vertical="top" wrapText="1"/>
    </xf>
    <xf numFmtId="0" fontId="18" fillId="0" borderId="28" xfId="0" applyNumberFormat="1" applyFont="1" applyBorder="1" applyAlignment="1">
      <alignment horizontal="left" vertical="top" wrapText="1"/>
    </xf>
    <xf numFmtId="0" fontId="18" fillId="0" borderId="6" xfId="0" applyNumberFormat="1" applyFont="1" applyBorder="1" applyAlignment="1">
      <alignment horizontal="left" vertical="top" wrapText="1"/>
    </xf>
    <xf numFmtId="0" fontId="18" fillId="0" borderId="7" xfId="0" applyNumberFormat="1" applyFont="1" applyBorder="1" applyAlignment="1">
      <alignment horizontal="left" vertical="top" wrapText="1"/>
    </xf>
    <xf numFmtId="0" fontId="18" fillId="0" borderId="11" xfId="0" applyNumberFormat="1" applyFont="1" applyBorder="1" applyAlignment="1">
      <alignment horizontal="left" vertical="top" wrapText="1"/>
    </xf>
    <xf numFmtId="0" fontId="18" fillId="0" borderId="12" xfId="0" applyNumberFormat="1" applyFont="1" applyBorder="1" applyAlignment="1">
      <alignment horizontal="left" vertical="top" wrapText="1"/>
    </xf>
    <xf numFmtId="0" fontId="18" fillId="0" borderId="29" xfId="0" applyNumberFormat="1" applyFont="1" applyBorder="1" applyAlignment="1">
      <alignment horizontal="left" vertical="top" wrapText="1"/>
    </xf>
    <xf numFmtId="0" fontId="23" fillId="0" borderId="30" xfId="0" applyNumberFormat="1" applyFont="1" applyBorder="1" applyAlignment="1">
      <alignment horizontal="left" vertical="top" wrapText="1"/>
    </xf>
    <xf numFmtId="0" fontId="23" fillId="0" borderId="31" xfId="0" applyNumberFormat="1" applyFont="1" applyBorder="1" applyAlignment="1">
      <alignment horizontal="left" vertical="top" wrapText="1"/>
    </xf>
    <xf numFmtId="0" fontId="0" fillId="0" borderId="30" xfId="0" applyNumberFormat="1" applyBorder="1" applyAlignment="1">
      <alignment horizontal="left" vertical="top" wrapText="1"/>
    </xf>
    <xf numFmtId="0" fontId="0" fillId="0" borderId="32" xfId="0" applyNumberFormat="1" applyBorder="1" applyAlignment="1">
      <alignment horizontal="left" vertical="top" wrapText="1"/>
    </xf>
    <xf numFmtId="0" fontId="0" fillId="0" borderId="31" xfId="0" applyNumberFormat="1" applyBorder="1" applyAlignment="1">
      <alignment horizontal="left" vertical="top" wrapText="1"/>
    </xf>
    <xf numFmtId="0" fontId="23" fillId="0" borderId="11" xfId="0" applyNumberFormat="1" applyFont="1" applyBorder="1" applyAlignment="1">
      <alignment horizontal="left" vertical="top" wrapText="1"/>
    </xf>
    <xf numFmtId="0" fontId="23" fillId="0" borderId="12" xfId="0" applyNumberFormat="1" applyFont="1" applyBorder="1" applyAlignment="1">
      <alignment horizontal="left" vertical="top" wrapText="1"/>
    </xf>
    <xf numFmtId="0" fontId="23" fillId="0" borderId="29" xfId="0" applyNumberFormat="1" applyFont="1" applyBorder="1" applyAlignment="1">
      <alignment horizontal="left" vertical="top" wrapText="1"/>
    </xf>
    <xf numFmtId="0" fontId="0" fillId="0" borderId="4" xfId="0" applyNumberFormat="1" applyFont="1" applyBorder="1" applyAlignment="1">
      <alignment horizontal="left" vertical="top" wrapText="1"/>
    </xf>
    <xf numFmtId="0" fontId="0" fillId="0" borderId="5" xfId="0" applyNumberFormat="1" applyFont="1" applyBorder="1" applyAlignment="1">
      <alignment horizontal="left" vertical="top" wrapText="1"/>
    </xf>
    <xf numFmtId="0" fontId="0" fillId="0" borderId="36"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0" fontId="0" fillId="0" borderId="23" xfId="0" applyNumberFormat="1" applyBorder="1" applyAlignment="1">
      <alignment horizontal="left" vertical="top" wrapText="1"/>
    </xf>
    <xf numFmtId="0" fontId="0" fillId="0" borderId="25" xfId="0" applyNumberFormat="1" applyBorder="1" applyAlignment="1">
      <alignment horizontal="left" vertical="top" wrapText="1"/>
    </xf>
    <xf numFmtId="0" fontId="0" fillId="0" borderId="24" xfId="0" applyNumberFormat="1" applyBorder="1" applyAlignment="1">
      <alignment horizontal="left" vertical="top" wrapText="1"/>
    </xf>
    <xf numFmtId="0" fontId="0" fillId="0" borderId="0" xfId="0" applyNumberFormat="1" applyFont="1" applyAlignment="1">
      <alignment horizontal="left" wrapText="1"/>
    </xf>
    <xf numFmtId="0" fontId="22" fillId="0" borderId="0" xfId="0" applyNumberFormat="1" applyFont="1" applyAlignment="1">
      <alignment wrapText="1"/>
    </xf>
    <xf numFmtId="0" fontId="0" fillId="0" borderId="0" xfId="0" applyNumberFormat="1" applyFont="1" applyAlignment="1">
      <alignment horizontal="left" vertical="top" wrapText="1"/>
    </xf>
    <xf numFmtId="0" fontId="23" fillId="0" borderId="4" xfId="0" applyNumberFormat="1" applyFont="1" applyBorder="1" applyAlignment="1">
      <alignment horizontal="left" vertical="top" wrapText="1"/>
    </xf>
    <xf numFmtId="0" fontId="23" fillId="0" borderId="5" xfId="0" applyNumberFormat="1" applyFont="1" applyBorder="1" applyAlignment="1">
      <alignment horizontal="left" vertical="top" wrapText="1"/>
    </xf>
    <xf numFmtId="0" fontId="23" fillId="0" borderId="36" xfId="0" applyNumberFormat="1" applyFont="1" applyBorder="1" applyAlignment="1">
      <alignment horizontal="left" vertical="top" wrapText="1"/>
    </xf>
    <xf numFmtId="0" fontId="18" fillId="0" borderId="4" xfId="0" applyNumberFormat="1" applyFont="1" applyBorder="1" applyAlignment="1">
      <alignment horizontal="left" vertical="center" wrapText="1"/>
    </xf>
    <xf numFmtId="0" fontId="18" fillId="0" borderId="5" xfId="0" applyNumberFormat="1" applyFont="1" applyBorder="1" applyAlignment="1">
      <alignment horizontal="left" vertical="center" wrapText="1"/>
    </xf>
    <xf numFmtId="0" fontId="0" fillId="0" borderId="4" xfId="0" applyNumberFormat="1" applyFont="1" applyBorder="1" applyAlignment="1">
      <alignment horizontal="center" vertical="top" wrapText="1"/>
    </xf>
    <xf numFmtId="0" fontId="0" fillId="0" borderId="36" xfId="0" applyNumberFormat="1" applyFont="1" applyBorder="1" applyAlignment="1">
      <alignment horizontal="center" vertical="top" wrapText="1"/>
    </xf>
    <xf numFmtId="0" fontId="0" fillId="0" borderId="5" xfId="0" applyNumberFormat="1" applyFont="1" applyBorder="1" applyAlignment="1">
      <alignment horizontal="center" vertical="top" wrapText="1"/>
    </xf>
    <xf numFmtId="0" fontId="0" fillId="0" borderId="33" xfId="0" applyNumberFormat="1" applyFont="1" applyBorder="1" applyAlignment="1">
      <alignment horizontal="left" vertical="top" wrapText="1"/>
    </xf>
    <xf numFmtId="0" fontId="0" fillId="0" borderId="34" xfId="0" applyNumberFormat="1" applyFont="1" applyBorder="1" applyAlignment="1">
      <alignment horizontal="left" vertical="top" wrapText="1"/>
    </xf>
    <xf numFmtId="0" fontId="0" fillId="0" borderId="35" xfId="0" applyNumberFormat="1" applyFont="1" applyBorder="1" applyAlignment="1">
      <alignment horizontal="left" vertical="top" wrapText="1"/>
    </xf>
    <xf numFmtId="0" fontId="9" fillId="0" borderId="4" xfId="1" applyFont="1" applyBorder="1" applyAlignment="1">
      <alignment horizontal="left" vertical="top" wrapText="1"/>
    </xf>
    <xf numFmtId="0" fontId="9" fillId="0" borderId="5" xfId="1" applyFont="1" applyBorder="1" applyAlignment="1">
      <alignment horizontal="left" vertical="top" wrapText="1"/>
    </xf>
    <xf numFmtId="0" fontId="9" fillId="0" borderId="4" xfId="1" applyFont="1" applyBorder="1" applyAlignment="1">
      <alignment horizontal="left" vertical="center" wrapText="1"/>
    </xf>
    <xf numFmtId="0" fontId="9" fillId="0" borderId="5" xfId="1" applyFont="1" applyBorder="1" applyAlignment="1">
      <alignment horizontal="left" vertical="center" wrapText="1"/>
    </xf>
    <xf numFmtId="0" fontId="9" fillId="0" borderId="4" xfId="1" applyFont="1" applyBorder="1" applyAlignment="1">
      <alignment horizontal="center" vertical="center" wrapText="1"/>
    </xf>
    <xf numFmtId="0" fontId="9" fillId="0" borderId="5" xfId="1" applyFont="1" applyBorder="1" applyAlignment="1">
      <alignment horizontal="center" vertical="center" wrapText="1"/>
    </xf>
    <xf numFmtId="0" fontId="10" fillId="0" borderId="4" xfId="1" applyFont="1" applyBorder="1" applyAlignment="1">
      <alignment horizontal="left" vertical="top" wrapText="1"/>
    </xf>
    <xf numFmtId="0" fontId="9" fillId="0" borderId="6" xfId="1" applyFont="1" applyBorder="1" applyAlignment="1">
      <alignment horizontal="center" vertical="center" wrapText="1"/>
    </xf>
    <xf numFmtId="0" fontId="9" fillId="0" borderId="10" xfId="1" applyFont="1" applyBorder="1" applyAlignment="1">
      <alignment horizontal="center" vertical="center" wrapText="1"/>
    </xf>
    <xf numFmtId="0" fontId="9" fillId="0" borderId="2" xfId="1" applyFont="1" applyBorder="1" applyAlignment="1">
      <alignment horizontal="left" vertical="top" wrapText="1"/>
    </xf>
    <xf numFmtId="0" fontId="9" fillId="0" borderId="3" xfId="1" applyFont="1" applyBorder="1" applyAlignment="1">
      <alignment horizontal="left" vertical="top" wrapText="1"/>
    </xf>
    <xf numFmtId="0" fontId="9" fillId="0" borderId="11" xfId="1" applyFont="1" applyBorder="1" applyAlignment="1">
      <alignment horizontal="left" vertical="top" wrapText="1"/>
    </xf>
    <xf numFmtId="0" fontId="9" fillId="0" borderId="12" xfId="1" applyFont="1" applyBorder="1" applyAlignment="1">
      <alignment horizontal="left" vertical="top" wrapText="1"/>
    </xf>
    <xf numFmtId="0" fontId="9" fillId="0" borderId="2" xfId="1" applyFont="1" applyBorder="1" applyAlignment="1">
      <alignment horizontal="left" vertical="center" wrapText="1"/>
    </xf>
    <xf numFmtId="0" fontId="9" fillId="0" borderId="3" xfId="1" applyFont="1" applyBorder="1" applyAlignment="1">
      <alignment horizontal="left" vertical="center" wrapText="1"/>
    </xf>
    <xf numFmtId="0" fontId="9" fillId="0" borderId="2" xfId="1" applyFont="1" applyBorder="1" applyAlignment="1">
      <alignment horizontal="center" vertical="center" wrapText="1"/>
    </xf>
    <xf numFmtId="0" fontId="9" fillId="0" borderId="3" xfId="1" applyFont="1" applyBorder="1" applyAlignment="1">
      <alignment horizontal="center" vertical="center" wrapText="1"/>
    </xf>
    <xf numFmtId="0" fontId="9" fillId="0" borderId="11" xfId="1" applyFont="1" applyBorder="1" applyAlignment="1">
      <alignment horizontal="center" vertical="center" wrapText="1"/>
    </xf>
    <xf numFmtId="0" fontId="9" fillId="0" borderId="12" xfId="1" applyFont="1" applyBorder="1" applyAlignment="1">
      <alignment horizontal="center" vertical="center" wrapText="1"/>
    </xf>
    <xf numFmtId="165" fontId="13" fillId="0" borderId="6" xfId="2" applyNumberFormat="1" applyFont="1" applyBorder="1" applyAlignment="1">
      <alignment horizontal="center" vertical="center"/>
    </xf>
    <xf numFmtId="165" fontId="13" fillId="0" borderId="10" xfId="2" applyNumberFormat="1" applyFont="1" applyBorder="1" applyAlignment="1">
      <alignment horizontal="center" vertical="center"/>
    </xf>
    <xf numFmtId="1" fontId="13" fillId="0" borderId="6" xfId="2" applyNumberFormat="1" applyFont="1" applyBorder="1" applyAlignment="1">
      <alignment horizontal="center" vertical="center"/>
    </xf>
    <xf numFmtId="1" fontId="13" fillId="0" borderId="10" xfId="2" applyNumberFormat="1" applyFont="1" applyBorder="1" applyAlignment="1">
      <alignment horizontal="center" vertical="center"/>
    </xf>
    <xf numFmtId="0" fontId="9" fillId="0" borderId="7" xfId="1" applyFont="1" applyBorder="1" applyAlignment="1">
      <alignment horizontal="center" vertical="center" wrapText="1"/>
    </xf>
    <xf numFmtId="0" fontId="9" fillId="0" borderId="8" xfId="1" applyFont="1" applyBorder="1" applyAlignment="1">
      <alignment horizontal="left" vertical="top" wrapText="1"/>
    </xf>
    <xf numFmtId="0" fontId="9" fillId="0" borderId="9" xfId="1" applyFont="1" applyBorder="1" applyAlignment="1">
      <alignment horizontal="left" vertical="top" wrapText="1"/>
    </xf>
    <xf numFmtId="0" fontId="9" fillId="0" borderId="8" xfId="1" applyFont="1" applyBorder="1" applyAlignment="1">
      <alignment horizontal="center" vertical="center" wrapText="1"/>
    </xf>
    <xf numFmtId="0" fontId="9" fillId="0" borderId="9" xfId="1" applyFont="1" applyBorder="1" applyAlignment="1">
      <alignment horizontal="center" vertical="center" wrapText="1"/>
    </xf>
    <xf numFmtId="165" fontId="13" fillId="0" borderId="7" xfId="2" applyNumberFormat="1" applyFont="1" applyBorder="1" applyAlignment="1">
      <alignment horizontal="center" vertical="center"/>
    </xf>
    <xf numFmtId="0" fontId="10" fillId="0" borderId="4" xfId="1" applyFont="1" applyBorder="1" applyAlignment="1">
      <alignment horizontal="center" vertical="center" wrapText="1"/>
    </xf>
    <xf numFmtId="0" fontId="10" fillId="0" borderId="5" xfId="1" applyFont="1" applyBorder="1" applyAlignment="1">
      <alignment horizontal="center" vertical="center" wrapText="1"/>
    </xf>
    <xf numFmtId="0" fontId="5" fillId="0" borderId="0" xfId="1" applyFont="1" applyAlignment="1">
      <alignment horizontal="center"/>
    </xf>
    <xf numFmtId="0" fontId="6" fillId="0" borderId="0" xfId="1" applyFont="1" applyAlignment="1">
      <alignment horizontal="center" vertical="center" wrapText="1"/>
    </xf>
    <xf numFmtId="0" fontId="7" fillId="0" borderId="0" xfId="1" applyFont="1" applyAlignment="1">
      <alignment horizontal="center" vertical="center"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1"/>
    <cellStyle name="Обычный 3" xfId="15"/>
    <cellStyle name="Обычный 4" xfId="16"/>
    <cellStyle name="Параметр" xfId="17"/>
    <cellStyle name="ПеременныеСметы" xfId="18"/>
    <cellStyle name="РесСмета" xfId="19"/>
    <cellStyle name="СводкаСтоимРаб" xfId="20"/>
    <cellStyle name="СводРасч" xfId="21"/>
    <cellStyle name="Список ресурсов" xfId="22"/>
    <cellStyle name="Титул" xfId="23"/>
    <cellStyle name="Финансовый 2" xfId="2"/>
    <cellStyle name="Финансовый 2 2" xfId="27"/>
    <cellStyle name="Финансовый 3" xfId="28"/>
    <cellStyle name="Финансовый 4" xfId="24"/>
    <cellStyle name="Хвост" xfId="25"/>
    <cellStyle name="Экспертиза" xfId="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25631</xdr:colOff>
      <xdr:row>12</xdr:row>
      <xdr:rowOff>8313</xdr:rowOff>
    </xdr:from>
    <xdr:to>
      <xdr:col>7</xdr:col>
      <xdr:colOff>1003420</xdr:colOff>
      <xdr:row>12</xdr:row>
      <xdr:rowOff>17838</xdr:rowOff>
    </xdr:to>
    <xdr:cxnSp macro="">
      <xdr:nvCxnSpPr>
        <xdr:cNvPr id="2" name="Прямая соединительная линия 1"/>
        <xdr:cNvCxnSpPr/>
      </xdr:nvCxnSpPr>
      <xdr:spPr>
        <a:xfrm flipV="1">
          <a:off x="25631" y="2423853"/>
          <a:ext cx="6494669"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abSelected="1" zoomScaleNormal="100" workbookViewId="0">
      <selection activeCell="L13" sqref="L13"/>
    </sheetView>
  </sheetViews>
  <sheetFormatPr defaultColWidth="9.140625" defaultRowHeight="15" x14ac:dyDescent="0.25"/>
  <cols>
    <col min="1" max="1" width="5.7109375" style="31" customWidth="1"/>
    <col min="2" max="3" width="8.28515625" style="31" customWidth="1"/>
    <col min="4" max="7" width="10.28515625" style="31" customWidth="1"/>
    <col min="8" max="8" width="13" style="31" customWidth="1"/>
    <col min="9" max="9" width="16.28515625" style="31" customWidth="1"/>
    <col min="10" max="10" width="12.7109375" style="31" customWidth="1"/>
    <col min="11" max="11" width="13.28515625" style="31" customWidth="1"/>
    <col min="12" max="12" width="11.42578125" style="31" bestFit="1" customWidth="1"/>
    <col min="13" max="16384" width="9.140625" style="31"/>
  </cols>
  <sheetData>
    <row r="1" spans="1:256" s="72" customFormat="1" ht="25.5" customHeight="1" x14ac:dyDescent="0.25">
      <c r="A1"/>
      <c r="B1"/>
      <c r="C1" s="80" t="s">
        <v>72</v>
      </c>
      <c r="D1" s="80"/>
      <c r="E1" s="80"/>
      <c r="F1" s="80"/>
      <c r="G1" s="80"/>
      <c r="H1" s="80"/>
      <c r="I1" s="80"/>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75" customFormat="1" x14ac:dyDescent="0.25">
      <c r="A2"/>
      <c r="B2"/>
      <c r="C2"/>
      <c r="D2"/>
      <c r="E2"/>
      <c r="F2" s="72"/>
      <c r="G2" s="72"/>
      <c r="H2" s="72"/>
      <c r="I2" s="7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s="75" customFormat="1" ht="16.5" customHeight="1" x14ac:dyDescent="0.25">
      <c r="A3" s="139" t="s">
        <v>121</v>
      </c>
      <c r="B3" s="139"/>
      <c r="C3" s="139"/>
      <c r="D3" s="139"/>
      <c r="E3"/>
      <c r="F3" s="72"/>
      <c r="G3" s="72" t="s">
        <v>122</v>
      </c>
      <c r="H3" s="72"/>
      <c r="I3"/>
      <c r="J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75" customFormat="1" ht="13.5" customHeight="1" x14ac:dyDescent="0.25">
      <c r="A4" s="139" t="s">
        <v>123</v>
      </c>
      <c r="B4" s="139"/>
      <c r="C4" s="139"/>
      <c r="D4" s="76"/>
      <c r="E4"/>
      <c r="F4" s="72"/>
      <c r="G4" s="72" t="s">
        <v>124</v>
      </c>
      <c r="H4" s="72"/>
      <c r="I4"/>
      <c r="J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s="75" customFormat="1" ht="12.75" customHeight="1" x14ac:dyDescent="0.25">
      <c r="A5" s="70" t="s">
        <v>4</v>
      </c>
      <c r="B5" s="70"/>
      <c r="C5" s="79"/>
      <c r="D5" s="76"/>
      <c r="E5"/>
      <c r="F5" s="72"/>
      <c r="G5" s="70" t="s">
        <v>125</v>
      </c>
      <c r="H5" s="70"/>
      <c r="I5" s="70"/>
      <c r="J5" s="70"/>
      <c r="L5" s="70"/>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s="75" customFormat="1" ht="12.75" customHeight="1" x14ac:dyDescent="0.25">
      <c r="A6" s="70" t="s">
        <v>6</v>
      </c>
      <c r="B6" s="70"/>
      <c r="C6" s="79"/>
      <c r="D6" s="76"/>
      <c r="E6"/>
      <c r="F6" s="72"/>
      <c r="G6" s="70" t="s">
        <v>126</v>
      </c>
      <c r="H6" s="70"/>
      <c r="I6" s="70"/>
      <c r="J6" s="70"/>
      <c r="L6" s="70"/>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s="75" customFormat="1" ht="12.75" customHeight="1" x14ac:dyDescent="0.25">
      <c r="A7"/>
      <c r="B7"/>
      <c r="C7"/>
      <c r="D7"/>
      <c r="E7"/>
      <c r="F7" s="72"/>
      <c r="G7" s="70"/>
      <c r="H7" s="70"/>
      <c r="I7" s="70"/>
      <c r="J7" s="70"/>
      <c r="L7" s="70"/>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s="75" customFormat="1" ht="38.25" customHeight="1" x14ac:dyDescent="0.25">
      <c r="A8" s="73" t="s">
        <v>130</v>
      </c>
      <c r="B8" s="70"/>
      <c r="C8" s="76"/>
      <c r="D8" s="76"/>
      <c r="E8"/>
      <c r="F8" s="72"/>
      <c r="G8" s="73" t="s">
        <v>127</v>
      </c>
      <c r="H8" s="70"/>
      <c r="I8" s="70"/>
      <c r="J8" s="70"/>
      <c r="L8" s="70"/>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s="75" customFormat="1" ht="22.5" customHeight="1" x14ac:dyDescent="0.25">
      <c r="A9" s="77" t="s">
        <v>128</v>
      </c>
      <c r="B9" s="78"/>
      <c r="C9" s="76"/>
      <c r="D9" s="76"/>
      <c r="E9"/>
      <c r="F9" s="72"/>
      <c r="G9" s="73" t="s">
        <v>128</v>
      </c>
      <c r="H9" s="70"/>
      <c r="I9" s="70"/>
      <c r="J9" s="70"/>
      <c r="L9" s="70"/>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x14ac:dyDescent="0.25">
      <c r="A10" s="81" t="s">
        <v>129</v>
      </c>
      <c r="B10" s="81"/>
      <c r="C10" s="81"/>
      <c r="D10" s="81"/>
      <c r="E10" s="81"/>
      <c r="F10" s="81"/>
      <c r="G10" s="81"/>
      <c r="H10" s="81"/>
      <c r="I10" s="30"/>
    </row>
    <row r="11" spans="1:256" x14ac:dyDescent="0.25">
      <c r="A11" s="82" t="s">
        <v>117</v>
      </c>
      <c r="B11" s="83"/>
      <c r="C11" s="83"/>
      <c r="D11" s="83"/>
      <c r="E11" s="83"/>
      <c r="F11" s="83"/>
      <c r="G11" s="83"/>
      <c r="H11" s="83"/>
      <c r="I11" s="30"/>
    </row>
    <row r="12" spans="1:256" x14ac:dyDescent="0.25">
      <c r="A12" s="69"/>
      <c r="B12" s="32"/>
      <c r="C12" s="32"/>
      <c r="D12" s="32"/>
      <c r="E12" s="32"/>
      <c r="F12" s="32"/>
      <c r="G12" s="32"/>
      <c r="H12" s="32"/>
      <c r="I12" s="30"/>
    </row>
    <row r="13" spans="1:256" ht="33" customHeight="1" x14ac:dyDescent="0.25">
      <c r="A13" s="87" t="s">
        <v>73</v>
      </c>
      <c r="B13" s="87"/>
      <c r="C13" s="87"/>
      <c r="D13" s="87"/>
      <c r="E13" s="87"/>
      <c r="F13" s="87"/>
      <c r="G13" s="87"/>
      <c r="H13" s="87"/>
      <c r="I13" s="87"/>
    </row>
    <row r="14" spans="1:256" ht="14.25" customHeight="1" x14ac:dyDescent="0.25">
      <c r="A14" s="32"/>
      <c r="D14" s="33"/>
      <c r="E14" s="34"/>
    </row>
    <row r="15" spans="1:256" ht="105" customHeight="1" x14ac:dyDescent="0.25">
      <c r="A15" s="35" t="s">
        <v>74</v>
      </c>
      <c r="B15" s="84" t="s">
        <v>75</v>
      </c>
      <c r="C15" s="85"/>
      <c r="D15" s="84" t="s">
        <v>76</v>
      </c>
      <c r="E15" s="86"/>
      <c r="F15" s="86"/>
      <c r="G15" s="85"/>
      <c r="H15" s="36" t="s">
        <v>77</v>
      </c>
      <c r="I15" s="35" t="s">
        <v>78</v>
      </c>
      <c r="L15" s="37"/>
    </row>
    <row r="16" spans="1:256" x14ac:dyDescent="0.25">
      <c r="A16" s="38" t="s">
        <v>79</v>
      </c>
      <c r="B16" s="93">
        <v>2</v>
      </c>
      <c r="C16" s="94"/>
      <c r="D16" s="93">
        <v>3</v>
      </c>
      <c r="E16" s="95"/>
      <c r="F16" s="95"/>
      <c r="G16" s="94"/>
      <c r="H16" s="39">
        <v>4</v>
      </c>
      <c r="I16" s="39">
        <v>5</v>
      </c>
    </row>
    <row r="17" spans="1:10" ht="145.9" customHeight="1" x14ac:dyDescent="0.25">
      <c r="A17" s="96" t="s">
        <v>79</v>
      </c>
      <c r="B17" s="98" t="s">
        <v>80</v>
      </c>
      <c r="C17" s="99"/>
      <c r="D17" s="102" t="s">
        <v>115</v>
      </c>
      <c r="E17" s="103"/>
      <c r="F17" s="103"/>
      <c r="G17" s="104"/>
      <c r="H17" s="116" t="s">
        <v>116</v>
      </c>
      <c r="I17" s="108">
        <f>(0.05011811  *(0.016/0.2)) * 1 * 2.4*1.2*4.37 * 0.805*1000000</f>
        <v>40621.361647910402</v>
      </c>
      <c r="J17" s="40"/>
    </row>
    <row r="18" spans="1:10" ht="52.9" customHeight="1" x14ac:dyDescent="0.25">
      <c r="A18" s="97"/>
      <c r="B18" s="100"/>
      <c r="C18" s="101"/>
      <c r="D18" s="105"/>
      <c r="E18" s="106"/>
      <c r="F18" s="106"/>
      <c r="G18" s="107"/>
      <c r="H18" s="117"/>
      <c r="I18" s="109"/>
    </row>
    <row r="19" spans="1:10" ht="14.45" customHeight="1" x14ac:dyDescent="0.25">
      <c r="A19" s="41" t="s">
        <v>81</v>
      </c>
      <c r="B19" s="110" t="s">
        <v>82</v>
      </c>
      <c r="C19" s="111"/>
      <c r="D19" s="110"/>
      <c r="E19" s="112"/>
      <c r="F19" s="112"/>
      <c r="G19" s="111"/>
      <c r="H19" s="42"/>
      <c r="I19" s="43"/>
    </row>
    <row r="20" spans="1:10" ht="28.15" customHeight="1" x14ac:dyDescent="0.25">
      <c r="A20" s="44" t="s">
        <v>81</v>
      </c>
      <c r="B20" s="113" t="s">
        <v>83</v>
      </c>
      <c r="C20" s="114"/>
      <c r="D20" s="113" t="s">
        <v>84</v>
      </c>
      <c r="E20" s="115"/>
      <c r="F20" s="115"/>
      <c r="G20" s="114"/>
      <c r="H20" s="45"/>
      <c r="I20" s="46"/>
    </row>
    <row r="21" spans="1:10" ht="35.450000000000003" customHeight="1" x14ac:dyDescent="0.25">
      <c r="A21" s="44"/>
      <c r="B21" s="88"/>
      <c r="C21" s="89"/>
      <c r="D21" s="90" t="s">
        <v>85</v>
      </c>
      <c r="E21" s="91"/>
      <c r="F21" s="91"/>
      <c r="G21" s="92"/>
      <c r="H21" s="45"/>
      <c r="I21" s="46"/>
    </row>
    <row r="22" spans="1:10" ht="47.45" customHeight="1" x14ac:dyDescent="0.25">
      <c r="A22" s="44" t="s">
        <v>81</v>
      </c>
      <c r="B22" s="113"/>
      <c r="C22" s="114"/>
      <c r="D22" s="113" t="s">
        <v>86</v>
      </c>
      <c r="E22" s="115"/>
      <c r="F22" s="115"/>
      <c r="G22" s="114"/>
      <c r="H22" s="45"/>
      <c r="I22" s="46"/>
    </row>
    <row r="23" spans="1:10" ht="54.6" customHeight="1" x14ac:dyDescent="0.25">
      <c r="A23" s="47" t="s">
        <v>81</v>
      </c>
      <c r="B23" s="118" t="s">
        <v>87</v>
      </c>
      <c r="C23" s="119"/>
      <c r="D23" s="118"/>
      <c r="E23" s="120"/>
      <c r="F23" s="120"/>
      <c r="G23" s="119"/>
      <c r="H23" s="48" t="s">
        <v>88</v>
      </c>
      <c r="I23" s="49"/>
    </row>
    <row r="24" spans="1:10" ht="138" customHeight="1" x14ac:dyDescent="0.25">
      <c r="A24" s="50" t="s">
        <v>89</v>
      </c>
      <c r="B24" s="121" t="s">
        <v>90</v>
      </c>
      <c r="C24" s="122"/>
      <c r="D24" s="123" t="s">
        <v>91</v>
      </c>
      <c r="E24" s="124"/>
      <c r="F24" s="124"/>
      <c r="G24" s="125"/>
      <c r="H24" s="51" t="s">
        <v>92</v>
      </c>
      <c r="I24" s="52">
        <f>(0+ 800 * 1) * 1 * 0.5 * 4.37</f>
        <v>1748</v>
      </c>
    </row>
    <row r="25" spans="1:10" ht="14.45" customHeight="1" x14ac:dyDescent="0.25">
      <c r="A25" s="41" t="s">
        <v>81</v>
      </c>
      <c r="B25" s="110" t="s">
        <v>82</v>
      </c>
      <c r="C25" s="111"/>
      <c r="D25" s="110"/>
      <c r="E25" s="112"/>
      <c r="F25" s="112"/>
      <c r="G25" s="111"/>
      <c r="H25" s="42"/>
      <c r="I25" s="43"/>
    </row>
    <row r="26" spans="1:10" ht="32.450000000000003" customHeight="1" x14ac:dyDescent="0.25">
      <c r="A26" s="44" t="s">
        <v>81</v>
      </c>
      <c r="B26" s="132" t="s">
        <v>83</v>
      </c>
      <c r="C26" s="133"/>
      <c r="D26" s="134" t="s">
        <v>93</v>
      </c>
      <c r="E26" s="135"/>
      <c r="F26" s="135"/>
      <c r="G26" s="136"/>
      <c r="H26" s="53"/>
      <c r="I26" s="54"/>
    </row>
    <row r="27" spans="1:10" ht="46.9" customHeight="1" x14ac:dyDescent="0.25">
      <c r="A27" s="44" t="s">
        <v>81</v>
      </c>
      <c r="B27" s="132"/>
      <c r="C27" s="133"/>
      <c r="D27" s="134" t="s">
        <v>86</v>
      </c>
      <c r="E27" s="135"/>
      <c r="F27" s="135"/>
      <c r="G27" s="136"/>
      <c r="H27" s="53"/>
      <c r="I27" s="54"/>
    </row>
    <row r="28" spans="1:10" ht="39.75" customHeight="1" x14ac:dyDescent="0.25">
      <c r="A28" s="47" t="s">
        <v>81</v>
      </c>
      <c r="B28" s="148" t="s">
        <v>94</v>
      </c>
      <c r="C28" s="149"/>
      <c r="D28" s="148"/>
      <c r="E28" s="150"/>
      <c r="F28" s="150"/>
      <c r="G28" s="149"/>
      <c r="H28" s="55" t="s">
        <v>95</v>
      </c>
      <c r="I28" s="56"/>
    </row>
    <row r="29" spans="1:10" ht="18" customHeight="1" x14ac:dyDescent="0.25">
      <c r="A29" s="57" t="s">
        <v>96</v>
      </c>
      <c r="B29" s="126" t="s">
        <v>97</v>
      </c>
      <c r="C29" s="127"/>
      <c r="D29" s="126"/>
      <c r="E29" s="128"/>
      <c r="F29" s="128"/>
      <c r="G29" s="127"/>
      <c r="H29" s="58"/>
      <c r="I29" s="59">
        <f>ROUND(SUM(I17:I28),2)</f>
        <v>42369.36</v>
      </c>
      <c r="J29" s="60"/>
    </row>
    <row r="30" spans="1:10" ht="35.25" customHeight="1" x14ac:dyDescent="0.25">
      <c r="A30" s="61" t="s">
        <v>98</v>
      </c>
      <c r="B30" s="129" t="s">
        <v>99</v>
      </c>
      <c r="C30" s="130"/>
      <c r="D30" s="129"/>
      <c r="E30" s="131"/>
      <c r="F30" s="131"/>
      <c r="G30" s="130"/>
      <c r="H30" s="62" t="s">
        <v>100</v>
      </c>
      <c r="I30" s="63">
        <f>I29*0.1</f>
        <v>4236.9360000000006</v>
      </c>
    </row>
    <row r="31" spans="1:10" ht="43.15" customHeight="1" x14ac:dyDescent="0.25">
      <c r="A31" s="61" t="s">
        <v>101</v>
      </c>
      <c r="B31" s="143" t="s">
        <v>102</v>
      </c>
      <c r="C31" s="144"/>
      <c r="D31" s="145"/>
      <c r="E31" s="146"/>
      <c r="F31" s="146"/>
      <c r="G31" s="147"/>
      <c r="H31" s="62"/>
      <c r="I31" s="64">
        <v>9600</v>
      </c>
    </row>
    <row r="32" spans="1:10" ht="46.9" customHeight="1" x14ac:dyDescent="0.25">
      <c r="A32" s="61" t="s">
        <v>103</v>
      </c>
      <c r="B32" s="143" t="s">
        <v>104</v>
      </c>
      <c r="C32" s="144"/>
      <c r="D32" s="145"/>
      <c r="E32" s="146"/>
      <c r="F32" s="146"/>
      <c r="G32" s="147"/>
      <c r="H32" s="62"/>
      <c r="I32" s="63">
        <v>79640</v>
      </c>
    </row>
    <row r="33" spans="1:256" ht="24.75" customHeight="1" x14ac:dyDescent="0.25">
      <c r="A33" s="61" t="s">
        <v>105</v>
      </c>
      <c r="B33" s="129" t="s">
        <v>106</v>
      </c>
      <c r="C33" s="130"/>
      <c r="D33" s="129"/>
      <c r="E33" s="131"/>
      <c r="F33" s="131"/>
      <c r="G33" s="130"/>
      <c r="H33" s="65" t="s">
        <v>107</v>
      </c>
      <c r="I33" s="63">
        <f>ROUND(SUM(I29:I32),2)</f>
        <v>135846.29999999999</v>
      </c>
      <c r="J33" s="60"/>
    </row>
    <row r="34" spans="1:256" x14ac:dyDescent="0.25">
      <c r="A34" s="61" t="s">
        <v>108</v>
      </c>
      <c r="B34" s="129" t="s">
        <v>109</v>
      </c>
      <c r="C34" s="130"/>
      <c r="D34" s="129"/>
      <c r="E34" s="131"/>
      <c r="F34" s="131"/>
      <c r="G34" s="130"/>
      <c r="H34" s="65" t="s">
        <v>110</v>
      </c>
      <c r="I34" s="63">
        <f>I33*0.2</f>
        <v>27169.26</v>
      </c>
    </row>
    <row r="35" spans="1:256" ht="14.45" customHeight="1" x14ac:dyDescent="0.25">
      <c r="A35" s="61" t="s">
        <v>111</v>
      </c>
      <c r="B35" s="140" t="s">
        <v>112</v>
      </c>
      <c r="C35" s="141"/>
      <c r="D35" s="140"/>
      <c r="E35" s="142"/>
      <c r="F35" s="142"/>
      <c r="G35" s="141"/>
      <c r="H35" s="66" t="s">
        <v>113</v>
      </c>
      <c r="I35" s="67">
        <f>ROUND(I33+I34,2)</f>
        <v>163015.56</v>
      </c>
    </row>
    <row r="36" spans="1:256" x14ac:dyDescent="0.25">
      <c r="A36" s="68"/>
      <c r="B36" s="68"/>
      <c r="C36" s="68"/>
      <c r="D36" s="68"/>
      <c r="E36" s="68"/>
      <c r="F36" s="68"/>
      <c r="G36" s="68"/>
      <c r="H36" s="68"/>
      <c r="I36" s="68"/>
    </row>
    <row r="37" spans="1:256" x14ac:dyDescent="0.25">
      <c r="A37" s="68"/>
      <c r="B37" s="68"/>
      <c r="C37" s="68"/>
      <c r="D37" s="68"/>
      <c r="E37" s="68"/>
      <c r="F37" s="68"/>
      <c r="G37" s="68"/>
      <c r="H37" s="68"/>
      <c r="I37" s="68"/>
    </row>
    <row r="38" spans="1:256" s="71" customFormat="1" ht="24.95" customHeight="1" x14ac:dyDescent="0.25">
      <c r="A38" s="70" t="s">
        <v>69</v>
      </c>
      <c r="B38" s="70"/>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0"/>
      <c r="AS38" s="70"/>
      <c r="AT38" s="70"/>
      <c r="AU38" s="70"/>
      <c r="AV38" s="70"/>
      <c r="AW38" s="70"/>
      <c r="AX38" s="70"/>
      <c r="AY38" s="70"/>
      <c r="AZ38" s="70"/>
      <c r="BA38" s="70"/>
      <c r="BB38" s="70"/>
      <c r="BC38" s="70"/>
      <c r="BD38" s="70"/>
      <c r="BE38" s="70"/>
      <c r="BF38" s="70"/>
      <c r="BG38" s="70"/>
      <c r="BH38" s="70"/>
      <c r="BI38" s="70"/>
      <c r="BJ38" s="70"/>
      <c r="BK38" s="70"/>
      <c r="BL38" s="70"/>
      <c r="BM38" s="70"/>
      <c r="BN38" s="70"/>
      <c r="BO38" s="70"/>
      <c r="BP38" s="70"/>
      <c r="BQ38" s="70"/>
      <c r="BR38" s="70"/>
      <c r="BS38" s="70"/>
      <c r="BT38" s="70"/>
      <c r="BU38" s="70"/>
      <c r="BV38" s="70"/>
      <c r="BW38" s="70"/>
      <c r="BX38" s="70"/>
      <c r="BY38" s="70"/>
      <c r="BZ38" s="70"/>
      <c r="CA38" s="70"/>
      <c r="CB38" s="70"/>
      <c r="CC38" s="70"/>
      <c r="CD38" s="70"/>
      <c r="CE38" s="70"/>
      <c r="CF38" s="70"/>
      <c r="CG38" s="70"/>
      <c r="CH38" s="70"/>
      <c r="CI38" s="70"/>
      <c r="CJ38" s="70"/>
      <c r="CK38" s="70"/>
      <c r="CL38" s="70"/>
      <c r="CM38" s="70"/>
      <c r="CN38" s="70"/>
      <c r="CO38" s="70"/>
      <c r="CP38" s="70"/>
      <c r="CQ38" s="70"/>
      <c r="CR38" s="70"/>
      <c r="CS38" s="70"/>
      <c r="CT38" s="70"/>
      <c r="CU38" s="70"/>
      <c r="CV38" s="70"/>
      <c r="CW38" s="70"/>
      <c r="CX38" s="70"/>
      <c r="CY38" s="70"/>
      <c r="CZ38" s="70"/>
      <c r="DA38" s="70"/>
      <c r="DB38" s="70"/>
      <c r="DC38" s="70"/>
      <c r="DD38" s="70"/>
      <c r="DE38" s="70"/>
      <c r="DF38" s="70"/>
      <c r="DG38" s="70"/>
      <c r="DH38" s="70"/>
      <c r="DI38" s="70"/>
      <c r="DJ38" s="70"/>
      <c r="DK38" s="70"/>
      <c r="DL38" s="70"/>
      <c r="DM38" s="70"/>
      <c r="DN38" s="70"/>
      <c r="DO38" s="70"/>
      <c r="DP38" s="70"/>
      <c r="DQ38" s="70"/>
      <c r="DR38" s="70"/>
      <c r="DS38" s="70"/>
      <c r="DT38" s="70"/>
      <c r="DU38" s="70"/>
      <c r="DV38" s="70"/>
      <c r="DW38" s="70"/>
      <c r="DX38" s="70"/>
      <c r="DY38" s="70"/>
      <c r="DZ38" s="70"/>
      <c r="EA38" s="70"/>
      <c r="EB38" s="70"/>
      <c r="EC38" s="70"/>
      <c r="ED38" s="70"/>
      <c r="EE38" s="70"/>
      <c r="EF38" s="70"/>
      <c r="EG38" s="70"/>
      <c r="EH38" s="70"/>
      <c r="EI38" s="70"/>
      <c r="EJ38" s="70"/>
      <c r="EK38" s="70"/>
      <c r="EL38" s="70"/>
      <c r="EM38" s="70"/>
      <c r="EN38" s="70"/>
      <c r="EO38" s="70"/>
      <c r="EP38" s="70"/>
      <c r="EQ38" s="70"/>
      <c r="ER38" s="70"/>
      <c r="ES38" s="70"/>
      <c r="ET38" s="70"/>
      <c r="EU38" s="70"/>
      <c r="EV38" s="70"/>
      <c r="EW38" s="70"/>
      <c r="EX38" s="70"/>
      <c r="EY38" s="70"/>
      <c r="EZ38" s="70"/>
      <c r="FA38" s="70"/>
      <c r="FB38" s="70"/>
      <c r="FC38" s="70"/>
      <c r="FD38" s="70"/>
      <c r="FE38" s="70"/>
      <c r="FF38" s="70"/>
      <c r="FG38" s="70"/>
      <c r="FH38" s="70"/>
      <c r="FI38" s="70"/>
      <c r="FJ38" s="70"/>
      <c r="FK38" s="70"/>
      <c r="FL38" s="70"/>
      <c r="FM38" s="70"/>
      <c r="FN38" s="70"/>
      <c r="FO38" s="70"/>
      <c r="FP38" s="70"/>
      <c r="FQ38" s="70"/>
      <c r="FR38" s="70"/>
      <c r="FS38" s="70"/>
      <c r="FT38" s="70"/>
      <c r="FU38" s="70"/>
      <c r="FV38" s="70"/>
      <c r="FW38" s="70"/>
      <c r="FX38" s="70"/>
      <c r="FY38" s="70"/>
      <c r="FZ38" s="70"/>
      <c r="GA38" s="70"/>
      <c r="GB38" s="70"/>
      <c r="GC38" s="70"/>
      <c r="GD38" s="70"/>
      <c r="GE38" s="70"/>
      <c r="GF38" s="70"/>
      <c r="GG38" s="70"/>
      <c r="GH38" s="70"/>
      <c r="GI38" s="70"/>
      <c r="GJ38" s="70"/>
      <c r="GK38" s="70"/>
      <c r="GL38" s="70"/>
      <c r="GM38" s="70"/>
      <c r="GN38" s="70"/>
      <c r="GO38" s="70"/>
      <c r="GP38" s="70"/>
      <c r="GQ38" s="70"/>
      <c r="GR38" s="70"/>
      <c r="GS38" s="70"/>
      <c r="GT38" s="70"/>
      <c r="GU38" s="70"/>
      <c r="GV38" s="70"/>
      <c r="GW38" s="70"/>
      <c r="GX38" s="70"/>
      <c r="GY38" s="70"/>
      <c r="GZ38" s="70"/>
      <c r="HA38" s="70"/>
      <c r="HB38" s="70"/>
      <c r="HC38" s="70"/>
      <c r="HD38" s="70"/>
      <c r="HE38" s="70"/>
      <c r="HF38" s="70"/>
      <c r="HG38" s="70"/>
      <c r="HH38" s="70"/>
      <c r="HI38" s="70"/>
      <c r="HJ38" s="70"/>
      <c r="HK38" s="70"/>
      <c r="HL38" s="70"/>
      <c r="HM38" s="70"/>
      <c r="HN38" s="70"/>
      <c r="HO38" s="70"/>
      <c r="HP38" s="70"/>
      <c r="HQ38" s="70"/>
      <c r="HR38" s="70"/>
      <c r="HS38" s="70"/>
      <c r="HT38" s="70"/>
      <c r="HU38" s="70"/>
      <c r="HV38" s="70"/>
      <c r="HW38" s="70"/>
      <c r="HX38" s="70"/>
      <c r="HY38" s="70"/>
      <c r="HZ38" s="70"/>
      <c r="IA38" s="70"/>
      <c r="IB38" s="70"/>
      <c r="IC38" s="70"/>
      <c r="ID38" s="70"/>
      <c r="IE38" s="70"/>
      <c r="IF38" s="70"/>
      <c r="IG38" s="70"/>
      <c r="IH38" s="70"/>
      <c r="II38" s="70"/>
      <c r="IJ38" s="70"/>
      <c r="IK38" s="70"/>
      <c r="IL38" s="70"/>
      <c r="IM38" s="70"/>
      <c r="IN38" s="70"/>
      <c r="IO38" s="70"/>
      <c r="IP38" s="70"/>
      <c r="IQ38" s="70"/>
      <c r="IR38" s="70"/>
      <c r="IS38" s="70"/>
      <c r="IT38" s="70"/>
      <c r="IU38" s="70"/>
      <c r="IV38" s="70"/>
    </row>
    <row r="39" spans="1:256" s="72" customFormat="1" ht="15.75" x14ac:dyDescent="0.25">
      <c r="A39" s="70" t="s">
        <v>118</v>
      </c>
      <c r="B39" s="70"/>
      <c r="C39" s="70"/>
      <c r="D39" s="70"/>
      <c r="E39" s="70"/>
      <c r="F39" s="70"/>
      <c r="G39" s="70"/>
      <c r="H39" s="70"/>
      <c r="I39" s="70"/>
      <c r="J39" s="70"/>
      <c r="K39" s="70"/>
      <c r="L39" s="70"/>
      <c r="M39" s="70"/>
      <c r="N39" s="70"/>
      <c r="O39" s="70"/>
      <c r="P39" s="70"/>
      <c r="Q39" s="70"/>
      <c r="R39" s="70"/>
      <c r="S39" s="70"/>
      <c r="T39" s="70"/>
      <c r="U39" s="70"/>
      <c r="V39" s="70"/>
      <c r="W39" s="70"/>
      <c r="X39" s="70"/>
      <c r="Y39" s="70"/>
      <c r="Z39" s="70"/>
      <c r="AA39" s="70"/>
      <c r="AB39" s="70"/>
      <c r="AC39" s="70"/>
      <c r="AD39" s="70"/>
      <c r="AE39" s="70"/>
      <c r="AF39" s="70"/>
      <c r="AG39" s="70"/>
      <c r="AH39" s="70"/>
      <c r="AI39" s="70"/>
      <c r="AJ39" s="70"/>
      <c r="AK39" s="70"/>
      <c r="AL39" s="70"/>
      <c r="AM39" s="70"/>
      <c r="AN39" s="70"/>
      <c r="AO39" s="70"/>
      <c r="AP39" s="70"/>
      <c r="AQ39" s="70"/>
      <c r="AR39" s="70"/>
      <c r="AS39" s="70"/>
      <c r="AT39" s="70"/>
      <c r="AU39" s="70"/>
      <c r="AV39" s="70"/>
      <c r="AW39" s="70"/>
      <c r="AX39" s="70"/>
      <c r="AY39" s="70"/>
      <c r="AZ39" s="70"/>
      <c r="BA39" s="70"/>
      <c r="BB39" s="70"/>
      <c r="BC39" s="70"/>
      <c r="BD39" s="70"/>
      <c r="BE39" s="70"/>
      <c r="BF39" s="70"/>
      <c r="BG39" s="70"/>
      <c r="BH39" s="70"/>
      <c r="BI39" s="70"/>
      <c r="BJ39" s="70"/>
      <c r="BK39" s="70"/>
      <c r="BL39" s="70"/>
      <c r="BM39" s="70"/>
      <c r="BN39" s="70"/>
      <c r="BO39" s="70"/>
      <c r="BP39" s="70"/>
      <c r="BQ39" s="70"/>
      <c r="BR39" s="70"/>
      <c r="BS39" s="70"/>
      <c r="BT39" s="70"/>
      <c r="BU39" s="70"/>
      <c r="BV39" s="70"/>
      <c r="BW39" s="70"/>
      <c r="BX39" s="70"/>
      <c r="BY39" s="70"/>
      <c r="BZ39" s="70"/>
      <c r="CA39" s="70"/>
      <c r="CB39" s="70"/>
      <c r="CC39" s="70"/>
      <c r="CD39" s="70"/>
      <c r="CE39" s="70"/>
      <c r="CF39" s="70"/>
      <c r="CG39" s="70"/>
      <c r="CH39" s="70"/>
      <c r="CI39" s="70"/>
      <c r="CJ39" s="70"/>
      <c r="CK39" s="70"/>
      <c r="CL39" s="70"/>
      <c r="CM39" s="70"/>
      <c r="CN39" s="70"/>
      <c r="CO39" s="70"/>
      <c r="CP39" s="70"/>
      <c r="CQ39" s="70"/>
      <c r="CR39" s="70"/>
      <c r="CS39" s="70"/>
      <c r="CT39" s="70"/>
      <c r="CU39" s="70"/>
      <c r="CV39" s="70"/>
      <c r="CW39" s="70"/>
      <c r="CX39" s="70"/>
      <c r="CY39" s="70"/>
      <c r="CZ39" s="70"/>
      <c r="DA39" s="70"/>
      <c r="DB39" s="70"/>
      <c r="DC39" s="70"/>
      <c r="DD39" s="70"/>
      <c r="DE39" s="70"/>
      <c r="DF39" s="70"/>
      <c r="DG39" s="70"/>
      <c r="DH39" s="70"/>
      <c r="DI39" s="70"/>
      <c r="DJ39" s="70"/>
      <c r="DK39" s="70"/>
      <c r="DL39" s="70"/>
      <c r="DM39" s="70"/>
      <c r="DN39" s="70"/>
      <c r="DO39" s="70"/>
      <c r="DP39" s="70"/>
      <c r="DQ39" s="70"/>
      <c r="DR39" s="70"/>
      <c r="DS39" s="70"/>
      <c r="DT39" s="70"/>
      <c r="DU39" s="70"/>
      <c r="DV39" s="70"/>
      <c r="DW39" s="70"/>
      <c r="DX39" s="70"/>
      <c r="DY39" s="70"/>
      <c r="DZ39" s="70"/>
      <c r="EA39" s="70"/>
      <c r="EB39" s="70"/>
      <c r="EC39" s="70"/>
      <c r="ED39" s="70"/>
      <c r="EE39" s="70"/>
      <c r="EF39" s="70"/>
      <c r="EG39" s="70"/>
      <c r="EH39" s="70"/>
      <c r="EI39" s="70"/>
      <c r="EJ39" s="70"/>
      <c r="EK39" s="70"/>
      <c r="EL39" s="70"/>
      <c r="EM39" s="70"/>
      <c r="EN39" s="70"/>
      <c r="EO39" s="70"/>
      <c r="EP39" s="70"/>
      <c r="EQ39" s="70"/>
      <c r="ER39" s="70"/>
      <c r="ES39" s="70"/>
      <c r="ET39" s="70"/>
      <c r="EU39" s="70"/>
      <c r="EV39" s="70"/>
      <c r="EW39" s="70"/>
      <c r="EX39" s="70"/>
      <c r="EY39" s="70"/>
      <c r="EZ39" s="70"/>
      <c r="FA39" s="70"/>
      <c r="FB39" s="70"/>
      <c r="FC39" s="70"/>
      <c r="FD39" s="70"/>
      <c r="FE39" s="70"/>
      <c r="FF39" s="70"/>
      <c r="FG39" s="70"/>
      <c r="FH39" s="70"/>
      <c r="FI39" s="70"/>
      <c r="FJ39" s="70"/>
      <c r="FK39" s="70"/>
      <c r="FL39" s="70"/>
      <c r="FM39" s="70"/>
      <c r="FN39" s="70"/>
      <c r="FO39" s="70"/>
      <c r="FP39" s="70"/>
      <c r="FQ39" s="70"/>
      <c r="FR39" s="70"/>
      <c r="FS39" s="70"/>
      <c r="FT39" s="70"/>
      <c r="FU39" s="70"/>
      <c r="FV39" s="70"/>
      <c r="FW39" s="70"/>
      <c r="FX39" s="70"/>
      <c r="FY39" s="70"/>
      <c r="FZ39" s="70"/>
      <c r="GA39" s="70"/>
      <c r="GB39" s="70"/>
      <c r="GC39" s="70"/>
      <c r="GD39" s="70"/>
      <c r="GE39" s="70"/>
      <c r="GF39" s="70"/>
      <c r="GG39" s="70"/>
      <c r="GH39" s="70"/>
      <c r="GI39" s="70"/>
      <c r="GJ39" s="70"/>
      <c r="GK39" s="70"/>
      <c r="GL39" s="70"/>
      <c r="GM39" s="70"/>
      <c r="GN39" s="70"/>
      <c r="GO39" s="70"/>
      <c r="GP39" s="70"/>
      <c r="GQ39" s="70"/>
      <c r="GR39" s="70"/>
      <c r="GS39" s="70"/>
      <c r="GT39" s="70"/>
      <c r="GU39" s="70"/>
      <c r="GV39" s="70"/>
      <c r="GW39" s="70"/>
      <c r="GX39" s="70"/>
      <c r="GY39" s="70"/>
      <c r="GZ39" s="70"/>
      <c r="HA39" s="70"/>
      <c r="HB39" s="70"/>
      <c r="HC39" s="70"/>
      <c r="HD39" s="70"/>
      <c r="HE39" s="70"/>
      <c r="HF39" s="70"/>
      <c r="HG39" s="70"/>
      <c r="HH39" s="70"/>
      <c r="HI39" s="70"/>
      <c r="HJ39" s="70"/>
      <c r="HK39" s="70"/>
      <c r="HL39" s="70"/>
      <c r="HM39" s="70"/>
      <c r="HN39" s="70"/>
      <c r="HO39" s="70"/>
      <c r="HP39" s="70"/>
      <c r="HQ39" s="70"/>
      <c r="HR39" s="70"/>
      <c r="HS39" s="70"/>
      <c r="HT39" s="70"/>
      <c r="HU39" s="70"/>
      <c r="HV39" s="70"/>
      <c r="HW39" s="70"/>
      <c r="HX39" s="70"/>
      <c r="HY39" s="70"/>
      <c r="HZ39" s="70"/>
      <c r="IA39" s="70"/>
      <c r="IB39" s="70"/>
      <c r="IC39" s="70"/>
      <c r="ID39" s="70"/>
      <c r="IE39" s="70"/>
      <c r="IF39" s="70"/>
      <c r="IG39" s="70"/>
      <c r="IH39" s="70"/>
      <c r="II39" s="70"/>
      <c r="IJ39" s="70"/>
      <c r="IK39" s="70"/>
      <c r="IL39" s="70"/>
      <c r="IM39" s="70"/>
      <c r="IN39" s="70"/>
      <c r="IO39" s="70"/>
      <c r="IP39" s="70"/>
      <c r="IQ39" s="70"/>
      <c r="IR39" s="70"/>
      <c r="IS39" s="70"/>
      <c r="IT39" s="70"/>
      <c r="IU39" s="70"/>
      <c r="IV39" s="70"/>
    </row>
    <row r="40" spans="1:256" s="68" customFormat="1" ht="12.75" customHeight="1" x14ac:dyDescent="0.25">
      <c r="A40" s="70" t="s">
        <v>119</v>
      </c>
      <c r="B40" s="70"/>
      <c r="C40" s="70"/>
      <c r="D40" s="70"/>
      <c r="E40" s="70"/>
      <c r="F40" s="70"/>
      <c r="G40" s="70"/>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c r="AG40" s="70"/>
      <c r="AH40" s="70"/>
      <c r="AI40" s="70"/>
      <c r="AJ40" s="70"/>
      <c r="AK40" s="70"/>
      <c r="AL40" s="70"/>
      <c r="AM40" s="70"/>
      <c r="AN40" s="70"/>
      <c r="AO40" s="70"/>
      <c r="AP40" s="70"/>
      <c r="AQ40" s="70"/>
      <c r="AR40" s="70"/>
      <c r="AS40" s="70"/>
      <c r="AT40" s="70"/>
      <c r="AU40" s="70"/>
      <c r="AV40" s="70"/>
      <c r="AW40" s="70"/>
      <c r="AX40" s="70"/>
      <c r="AY40" s="70"/>
      <c r="AZ40" s="70"/>
      <c r="BA40" s="70"/>
      <c r="BB40" s="70"/>
      <c r="BC40" s="70"/>
      <c r="BD40" s="70"/>
      <c r="BE40" s="70"/>
      <c r="BF40" s="70"/>
      <c r="BG40" s="70"/>
      <c r="BH40" s="70"/>
      <c r="BI40" s="70"/>
      <c r="BJ40" s="70"/>
      <c r="BK40" s="70"/>
      <c r="BL40" s="70"/>
      <c r="BM40" s="70"/>
      <c r="BN40" s="70"/>
      <c r="BO40" s="70"/>
      <c r="BP40" s="70"/>
      <c r="BQ40" s="70"/>
      <c r="BR40" s="70"/>
      <c r="BS40" s="70"/>
      <c r="BT40" s="70"/>
      <c r="BU40" s="70"/>
      <c r="BV40" s="70"/>
      <c r="BW40" s="70"/>
      <c r="BX40" s="70"/>
      <c r="BY40" s="70"/>
      <c r="BZ40" s="70"/>
      <c r="CA40" s="70"/>
      <c r="CB40" s="70"/>
      <c r="CC40" s="70"/>
      <c r="CD40" s="70"/>
      <c r="CE40" s="70"/>
      <c r="CF40" s="70"/>
      <c r="CG40" s="70"/>
      <c r="CH40" s="70"/>
      <c r="CI40" s="70"/>
      <c r="CJ40" s="70"/>
      <c r="CK40" s="70"/>
      <c r="CL40" s="70"/>
      <c r="CM40" s="70"/>
      <c r="CN40" s="70"/>
      <c r="CO40" s="70"/>
      <c r="CP40" s="70"/>
      <c r="CQ40" s="70"/>
      <c r="CR40" s="70"/>
      <c r="CS40" s="70"/>
      <c r="CT40" s="70"/>
      <c r="CU40" s="70"/>
      <c r="CV40" s="70"/>
      <c r="CW40" s="70"/>
      <c r="CX40" s="70"/>
      <c r="CY40" s="70"/>
      <c r="CZ40" s="70"/>
      <c r="DA40" s="70"/>
      <c r="DB40" s="70"/>
      <c r="DC40" s="70"/>
      <c r="DD40" s="70"/>
      <c r="DE40" s="70"/>
      <c r="DF40" s="70"/>
      <c r="DG40" s="70"/>
      <c r="DH40" s="70"/>
      <c r="DI40" s="70"/>
      <c r="DJ40" s="70"/>
      <c r="DK40" s="70"/>
      <c r="DL40" s="70"/>
      <c r="DM40" s="70"/>
      <c r="DN40" s="70"/>
      <c r="DO40" s="70"/>
      <c r="DP40" s="70"/>
      <c r="DQ40" s="70"/>
      <c r="DR40" s="70"/>
      <c r="DS40" s="70"/>
      <c r="DT40" s="70"/>
      <c r="DU40" s="70"/>
      <c r="DV40" s="70"/>
      <c r="DW40" s="70"/>
      <c r="DX40" s="70"/>
      <c r="DY40" s="70"/>
      <c r="DZ40" s="70"/>
      <c r="EA40" s="70"/>
      <c r="EB40" s="70"/>
      <c r="EC40" s="70"/>
      <c r="ED40" s="70"/>
      <c r="EE40" s="70"/>
      <c r="EF40" s="70"/>
      <c r="EG40" s="70"/>
      <c r="EH40" s="70"/>
      <c r="EI40" s="70"/>
      <c r="EJ40" s="70"/>
      <c r="EK40" s="70"/>
      <c r="EL40" s="70"/>
      <c r="EM40" s="70"/>
      <c r="EN40" s="70"/>
      <c r="EO40" s="70"/>
      <c r="EP40" s="70"/>
      <c r="EQ40" s="70"/>
      <c r="ER40" s="70"/>
      <c r="ES40" s="70"/>
      <c r="ET40" s="70"/>
      <c r="EU40" s="70"/>
      <c r="EV40" s="70"/>
      <c r="EW40" s="70"/>
      <c r="EX40" s="70"/>
      <c r="EY40" s="70"/>
      <c r="EZ40" s="70"/>
      <c r="FA40" s="70"/>
      <c r="FB40" s="70"/>
      <c r="FC40" s="70"/>
      <c r="FD40" s="70"/>
      <c r="FE40" s="70"/>
      <c r="FF40" s="70"/>
      <c r="FG40" s="70"/>
      <c r="FH40" s="70"/>
      <c r="FI40" s="70"/>
      <c r="FJ40" s="70"/>
      <c r="FK40" s="70"/>
      <c r="FL40" s="70"/>
      <c r="FM40" s="70"/>
      <c r="FN40" s="70"/>
      <c r="FO40" s="70"/>
      <c r="FP40" s="70"/>
      <c r="FQ40" s="70"/>
      <c r="FR40" s="70"/>
      <c r="FS40" s="70"/>
      <c r="FT40" s="70"/>
      <c r="FU40" s="70"/>
      <c r="FV40" s="70"/>
      <c r="FW40" s="70"/>
      <c r="FX40" s="70"/>
      <c r="FY40" s="70"/>
      <c r="FZ40" s="70"/>
      <c r="GA40" s="70"/>
      <c r="GB40" s="70"/>
      <c r="GC40" s="70"/>
      <c r="GD40" s="70"/>
      <c r="GE40" s="70"/>
      <c r="GF40" s="70"/>
      <c r="GG40" s="70"/>
      <c r="GH40" s="70"/>
      <c r="GI40" s="70"/>
      <c r="GJ40" s="70"/>
      <c r="GK40" s="70"/>
      <c r="GL40" s="70"/>
      <c r="GM40" s="70"/>
      <c r="GN40" s="70"/>
      <c r="GO40" s="70"/>
      <c r="GP40" s="70"/>
      <c r="GQ40" s="70"/>
      <c r="GR40" s="70"/>
      <c r="GS40" s="70"/>
      <c r="GT40" s="70"/>
      <c r="GU40" s="70"/>
      <c r="GV40" s="70"/>
      <c r="GW40" s="70"/>
      <c r="GX40" s="70"/>
      <c r="GY40" s="70"/>
      <c r="GZ40" s="70"/>
      <c r="HA40" s="70"/>
      <c r="HB40" s="70"/>
      <c r="HC40" s="70"/>
      <c r="HD40" s="70"/>
      <c r="HE40" s="70"/>
      <c r="HF40" s="70"/>
      <c r="HG40" s="70"/>
      <c r="HH40" s="70"/>
      <c r="HI40" s="70"/>
      <c r="HJ40" s="70"/>
      <c r="HK40" s="70"/>
      <c r="HL40" s="70"/>
      <c r="HM40" s="70"/>
      <c r="HN40" s="70"/>
      <c r="HO40" s="70"/>
      <c r="HP40" s="70"/>
      <c r="HQ40" s="70"/>
      <c r="HR40" s="70"/>
      <c r="HS40" s="70"/>
      <c r="HT40" s="70"/>
      <c r="HU40" s="70"/>
      <c r="HV40" s="70"/>
      <c r="HW40" s="70"/>
      <c r="HX40" s="70"/>
      <c r="HY40" s="70"/>
      <c r="HZ40" s="70"/>
      <c r="IA40" s="70"/>
      <c r="IB40" s="70"/>
      <c r="IC40" s="70"/>
      <c r="ID40" s="70"/>
      <c r="IE40" s="70"/>
      <c r="IF40" s="70"/>
      <c r="IG40" s="70"/>
      <c r="IH40" s="70"/>
      <c r="II40" s="70"/>
      <c r="IJ40" s="70"/>
      <c r="IK40" s="70"/>
      <c r="IL40" s="70"/>
      <c r="IM40" s="70"/>
      <c r="IN40" s="70"/>
      <c r="IO40" s="70"/>
      <c r="IP40" s="70"/>
      <c r="IQ40" s="70"/>
      <c r="IR40" s="70"/>
      <c r="IS40" s="70"/>
      <c r="IT40" s="70"/>
      <c r="IU40" s="70"/>
      <c r="IV40" s="70"/>
    </row>
    <row r="41" spans="1:256" s="74" customFormat="1" ht="12.75" customHeight="1" x14ac:dyDescent="0.25">
      <c r="A41" s="73" t="s">
        <v>71</v>
      </c>
      <c r="B41" s="70"/>
      <c r="C41" s="70"/>
      <c r="D41" s="70"/>
      <c r="E41" s="70"/>
      <c r="F41" s="70"/>
      <c r="G41" s="70"/>
      <c r="H41" s="70"/>
      <c r="I41" s="70"/>
      <c r="J41" s="70"/>
      <c r="K41" s="70"/>
      <c r="L41" s="70"/>
      <c r="M41" s="70"/>
      <c r="N41" s="70"/>
      <c r="O41" s="70"/>
      <c r="P41" s="70"/>
      <c r="Q41" s="70"/>
      <c r="R41" s="70"/>
      <c r="S41" s="70"/>
      <c r="T41" s="70"/>
      <c r="U41" s="70"/>
      <c r="V41" s="70"/>
      <c r="W41" s="70"/>
      <c r="X41" s="70"/>
      <c r="Y41" s="70"/>
      <c r="Z41" s="70"/>
      <c r="AA41" s="70"/>
      <c r="AB41" s="70"/>
      <c r="AC41" s="70"/>
      <c r="AD41" s="70"/>
      <c r="AE41" s="70"/>
      <c r="AF41" s="70"/>
      <c r="AG41" s="70"/>
      <c r="AH41" s="70"/>
      <c r="AI41" s="70"/>
      <c r="AJ41" s="70"/>
      <c r="AK41" s="70"/>
      <c r="AL41" s="70"/>
      <c r="AM41" s="70"/>
      <c r="AN41" s="70"/>
      <c r="AO41" s="70"/>
      <c r="AP41" s="70"/>
      <c r="AQ41" s="70"/>
      <c r="AR41" s="70"/>
      <c r="AS41" s="70"/>
      <c r="AT41" s="70"/>
      <c r="AU41" s="70"/>
      <c r="AV41" s="70"/>
      <c r="AW41" s="70"/>
      <c r="AX41" s="70"/>
      <c r="AY41" s="70"/>
      <c r="AZ41" s="70"/>
      <c r="BA41" s="70"/>
      <c r="BB41" s="70"/>
      <c r="BC41" s="70"/>
      <c r="BD41" s="70"/>
      <c r="BE41" s="70"/>
      <c r="BF41" s="70"/>
      <c r="BG41" s="70"/>
      <c r="BH41" s="70"/>
      <c r="BI41" s="70"/>
      <c r="BJ41" s="70"/>
      <c r="BK41" s="70"/>
      <c r="BL41" s="70"/>
      <c r="BM41" s="70"/>
      <c r="BN41" s="70"/>
      <c r="BO41" s="70"/>
      <c r="BP41" s="70"/>
      <c r="BQ41" s="70"/>
      <c r="BR41" s="70"/>
      <c r="BS41" s="70"/>
      <c r="BT41" s="70"/>
      <c r="BU41" s="70"/>
      <c r="BV41" s="70"/>
      <c r="BW41" s="70"/>
      <c r="BX41" s="70"/>
      <c r="BY41" s="70"/>
      <c r="BZ41" s="70"/>
      <c r="CA41" s="70"/>
      <c r="CB41" s="70"/>
      <c r="CC41" s="70"/>
      <c r="CD41" s="70"/>
      <c r="CE41" s="70"/>
      <c r="CF41" s="70"/>
      <c r="CG41" s="70"/>
      <c r="CH41" s="70"/>
      <c r="CI41" s="70"/>
      <c r="CJ41" s="70"/>
      <c r="CK41" s="70"/>
      <c r="CL41" s="70"/>
      <c r="CM41" s="70"/>
      <c r="CN41" s="70"/>
      <c r="CO41" s="70"/>
      <c r="CP41" s="70"/>
      <c r="CQ41" s="70"/>
      <c r="CR41" s="70"/>
      <c r="CS41" s="70"/>
      <c r="CT41" s="70"/>
      <c r="CU41" s="70"/>
      <c r="CV41" s="70"/>
      <c r="CW41" s="70"/>
      <c r="CX41" s="70"/>
      <c r="CY41" s="70"/>
      <c r="CZ41" s="70"/>
      <c r="DA41" s="70"/>
      <c r="DB41" s="70"/>
      <c r="DC41" s="70"/>
      <c r="DD41" s="70"/>
      <c r="DE41" s="70"/>
      <c r="DF41" s="70"/>
      <c r="DG41" s="70"/>
      <c r="DH41" s="70"/>
      <c r="DI41" s="70"/>
      <c r="DJ41" s="70"/>
      <c r="DK41" s="70"/>
      <c r="DL41" s="70"/>
      <c r="DM41" s="70"/>
      <c r="DN41" s="70"/>
      <c r="DO41" s="70"/>
      <c r="DP41" s="70"/>
      <c r="DQ41" s="70"/>
      <c r="DR41" s="70"/>
      <c r="DS41" s="70"/>
      <c r="DT41" s="70"/>
      <c r="DU41" s="70"/>
      <c r="DV41" s="70"/>
      <c r="DW41" s="70"/>
      <c r="DX41" s="70"/>
      <c r="DY41" s="70"/>
      <c r="DZ41" s="70"/>
      <c r="EA41" s="70"/>
      <c r="EB41" s="70"/>
      <c r="EC41" s="70"/>
      <c r="ED41" s="70"/>
      <c r="EE41" s="70"/>
      <c r="EF41" s="70"/>
      <c r="EG41" s="70"/>
      <c r="EH41" s="70"/>
      <c r="EI41" s="70"/>
      <c r="EJ41" s="70"/>
      <c r="EK41" s="70"/>
      <c r="EL41" s="70"/>
      <c r="EM41" s="70"/>
      <c r="EN41" s="70"/>
      <c r="EO41" s="70"/>
      <c r="EP41" s="70"/>
      <c r="EQ41" s="70"/>
      <c r="ER41" s="70"/>
      <c r="ES41" s="70"/>
      <c r="ET41" s="70"/>
      <c r="EU41" s="70"/>
      <c r="EV41" s="70"/>
      <c r="EW41" s="70"/>
      <c r="EX41" s="70"/>
      <c r="EY41" s="70"/>
      <c r="EZ41" s="70"/>
      <c r="FA41" s="70"/>
      <c r="FB41" s="70"/>
      <c r="FC41" s="70"/>
      <c r="FD41" s="70"/>
      <c r="FE41" s="70"/>
      <c r="FF41" s="70"/>
      <c r="FG41" s="70"/>
      <c r="FH41" s="70"/>
      <c r="FI41" s="70"/>
      <c r="FJ41" s="70"/>
      <c r="FK41" s="70"/>
      <c r="FL41" s="70"/>
      <c r="FM41" s="70"/>
      <c r="FN41" s="70"/>
      <c r="FO41" s="70"/>
      <c r="FP41" s="70"/>
      <c r="FQ41" s="70"/>
      <c r="FR41" s="70"/>
      <c r="FS41" s="70"/>
      <c r="FT41" s="70"/>
      <c r="FU41" s="70"/>
      <c r="FV41" s="70"/>
      <c r="FW41" s="70"/>
      <c r="FX41" s="70"/>
      <c r="FY41" s="70"/>
      <c r="FZ41" s="70"/>
      <c r="GA41" s="70"/>
      <c r="GB41" s="70"/>
      <c r="GC41" s="70"/>
      <c r="GD41" s="70"/>
      <c r="GE41" s="70"/>
      <c r="GF41" s="70"/>
      <c r="GG41" s="70"/>
      <c r="GH41" s="70"/>
      <c r="GI41" s="70"/>
      <c r="GJ41" s="70"/>
      <c r="GK41" s="70"/>
      <c r="GL41" s="70"/>
      <c r="GM41" s="70"/>
      <c r="GN41" s="70"/>
      <c r="GO41" s="70"/>
      <c r="GP41" s="70"/>
      <c r="GQ41" s="70"/>
      <c r="GR41" s="70"/>
      <c r="GS41" s="70"/>
      <c r="GT41" s="70"/>
      <c r="GU41" s="70"/>
      <c r="GV41" s="70"/>
      <c r="GW41" s="70"/>
      <c r="GX41" s="70"/>
      <c r="GY41" s="70"/>
      <c r="GZ41" s="70"/>
      <c r="HA41" s="70"/>
      <c r="HB41" s="70"/>
      <c r="HC41" s="70"/>
      <c r="HD41" s="70"/>
      <c r="HE41" s="70"/>
      <c r="HF41" s="70"/>
      <c r="HG41" s="70"/>
      <c r="HH41" s="70"/>
      <c r="HI41" s="70"/>
      <c r="HJ41" s="70"/>
      <c r="HK41" s="70"/>
      <c r="HL41" s="70"/>
      <c r="HM41" s="70"/>
      <c r="HN41" s="70"/>
      <c r="HO41" s="70"/>
      <c r="HP41" s="70"/>
      <c r="HQ41" s="70"/>
      <c r="HR41" s="70"/>
      <c r="HS41" s="70"/>
      <c r="HT41" s="70"/>
      <c r="HU41" s="70"/>
      <c r="HV41" s="70"/>
      <c r="HW41" s="70"/>
      <c r="HX41" s="70"/>
      <c r="HY41" s="70"/>
      <c r="HZ41" s="70"/>
      <c r="IA41" s="70"/>
      <c r="IB41" s="70"/>
      <c r="IC41" s="70"/>
      <c r="ID41" s="70"/>
      <c r="IE41" s="70"/>
      <c r="IF41" s="70"/>
      <c r="IG41" s="70"/>
      <c r="IH41" s="70"/>
      <c r="II41" s="70"/>
      <c r="IJ41" s="70"/>
      <c r="IK41" s="70"/>
      <c r="IL41" s="70"/>
      <c r="IM41" s="70"/>
      <c r="IN41" s="70"/>
      <c r="IO41" s="70"/>
      <c r="IP41" s="70"/>
      <c r="IQ41" s="70"/>
      <c r="IR41" s="70"/>
      <c r="IS41" s="70"/>
      <c r="IT41" s="70"/>
      <c r="IU41" s="70"/>
      <c r="IV41" s="70"/>
    </row>
    <row r="42" spans="1:256" s="72" customFormat="1" ht="12.75" customHeight="1" x14ac:dyDescent="0.25">
      <c r="A42" s="70" t="s">
        <v>120</v>
      </c>
      <c r="B42" s="70"/>
      <c r="C42" s="70"/>
      <c r="D42" s="70"/>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70"/>
      <c r="AK42" s="70"/>
      <c r="AL42" s="70"/>
      <c r="AM42" s="70"/>
      <c r="AN42" s="70"/>
      <c r="AO42" s="70"/>
      <c r="AP42" s="70"/>
      <c r="AQ42" s="70"/>
      <c r="AR42" s="70"/>
      <c r="AS42" s="70"/>
      <c r="AT42" s="70"/>
      <c r="AU42" s="70"/>
      <c r="AV42" s="70"/>
      <c r="AW42" s="70"/>
      <c r="AX42" s="70"/>
      <c r="AY42" s="70"/>
      <c r="AZ42" s="70"/>
      <c r="BA42" s="70"/>
      <c r="BB42" s="70"/>
      <c r="BC42" s="70"/>
      <c r="BD42" s="70"/>
      <c r="BE42" s="70"/>
      <c r="BF42" s="70"/>
      <c r="BG42" s="70"/>
      <c r="BH42" s="70"/>
      <c r="BI42" s="70"/>
      <c r="BJ42" s="70"/>
      <c r="BK42" s="70"/>
      <c r="BL42" s="70"/>
      <c r="BM42" s="70"/>
      <c r="BN42" s="70"/>
      <c r="BO42" s="70"/>
      <c r="BP42" s="70"/>
      <c r="BQ42" s="70"/>
      <c r="BR42" s="70"/>
      <c r="BS42" s="70"/>
      <c r="BT42" s="70"/>
      <c r="BU42" s="70"/>
      <c r="BV42" s="70"/>
      <c r="BW42" s="70"/>
      <c r="BX42" s="70"/>
      <c r="BY42" s="70"/>
      <c r="BZ42" s="70"/>
      <c r="CA42" s="70"/>
      <c r="CB42" s="70"/>
      <c r="CC42" s="70"/>
      <c r="CD42" s="70"/>
      <c r="CE42" s="70"/>
      <c r="CF42" s="70"/>
      <c r="CG42" s="70"/>
      <c r="CH42" s="70"/>
      <c r="CI42" s="70"/>
      <c r="CJ42" s="70"/>
      <c r="CK42" s="70"/>
      <c r="CL42" s="70"/>
      <c r="CM42" s="70"/>
      <c r="CN42" s="70"/>
      <c r="CO42" s="70"/>
      <c r="CP42" s="70"/>
      <c r="CQ42" s="70"/>
      <c r="CR42" s="70"/>
      <c r="CS42" s="70"/>
      <c r="CT42" s="70"/>
      <c r="CU42" s="70"/>
      <c r="CV42" s="70"/>
      <c r="CW42" s="70"/>
      <c r="CX42" s="70"/>
      <c r="CY42" s="70"/>
      <c r="CZ42" s="70"/>
      <c r="DA42" s="70"/>
      <c r="DB42" s="70"/>
      <c r="DC42" s="70"/>
      <c r="DD42" s="70"/>
      <c r="DE42" s="70"/>
      <c r="DF42" s="70"/>
      <c r="DG42" s="70"/>
      <c r="DH42" s="70"/>
      <c r="DI42" s="70"/>
      <c r="DJ42" s="70"/>
      <c r="DK42" s="70"/>
      <c r="DL42" s="70"/>
      <c r="DM42" s="70"/>
      <c r="DN42" s="70"/>
      <c r="DO42" s="70"/>
      <c r="DP42" s="70"/>
      <c r="DQ42" s="70"/>
      <c r="DR42" s="70"/>
      <c r="DS42" s="70"/>
      <c r="DT42" s="70"/>
      <c r="DU42" s="70"/>
      <c r="DV42" s="70"/>
      <c r="DW42" s="70"/>
      <c r="DX42" s="70"/>
      <c r="DY42" s="70"/>
      <c r="DZ42" s="70"/>
      <c r="EA42" s="70"/>
      <c r="EB42" s="70"/>
      <c r="EC42" s="70"/>
      <c r="ED42" s="70"/>
      <c r="EE42" s="70"/>
      <c r="EF42" s="70"/>
      <c r="EG42" s="70"/>
      <c r="EH42" s="70"/>
      <c r="EI42" s="70"/>
      <c r="EJ42" s="70"/>
      <c r="EK42" s="70"/>
      <c r="EL42" s="70"/>
      <c r="EM42" s="70"/>
      <c r="EN42" s="70"/>
      <c r="EO42" s="70"/>
      <c r="EP42" s="70"/>
      <c r="EQ42" s="70"/>
      <c r="ER42" s="70"/>
      <c r="ES42" s="70"/>
      <c r="ET42" s="70"/>
      <c r="EU42" s="70"/>
      <c r="EV42" s="70"/>
      <c r="EW42" s="70"/>
      <c r="EX42" s="70"/>
      <c r="EY42" s="70"/>
      <c r="EZ42" s="70"/>
      <c r="FA42" s="70"/>
      <c r="FB42" s="70"/>
      <c r="FC42" s="70"/>
      <c r="FD42" s="70"/>
      <c r="FE42" s="70"/>
      <c r="FF42" s="70"/>
      <c r="FG42" s="70"/>
      <c r="FH42" s="70"/>
      <c r="FI42" s="70"/>
      <c r="FJ42" s="70"/>
      <c r="FK42" s="70"/>
      <c r="FL42" s="70"/>
      <c r="FM42" s="70"/>
      <c r="FN42" s="70"/>
      <c r="FO42" s="70"/>
      <c r="FP42" s="70"/>
      <c r="FQ42" s="70"/>
      <c r="FR42" s="70"/>
      <c r="FS42" s="70"/>
      <c r="FT42" s="70"/>
      <c r="FU42" s="70"/>
      <c r="FV42" s="70"/>
      <c r="FW42" s="70"/>
      <c r="FX42" s="70"/>
      <c r="FY42" s="70"/>
      <c r="FZ42" s="70"/>
      <c r="GA42" s="70"/>
      <c r="GB42" s="70"/>
      <c r="GC42" s="70"/>
      <c r="GD42" s="70"/>
      <c r="GE42" s="70"/>
      <c r="GF42" s="70"/>
      <c r="GG42" s="70"/>
      <c r="GH42" s="70"/>
      <c r="GI42" s="70"/>
      <c r="GJ42" s="70"/>
      <c r="GK42" s="70"/>
      <c r="GL42" s="70"/>
      <c r="GM42" s="70"/>
      <c r="GN42" s="70"/>
      <c r="GO42" s="70"/>
      <c r="GP42" s="70"/>
      <c r="GQ42" s="70"/>
      <c r="GR42" s="70"/>
      <c r="GS42" s="70"/>
      <c r="GT42" s="70"/>
      <c r="GU42" s="70"/>
      <c r="GV42" s="70"/>
      <c r="GW42" s="70"/>
      <c r="GX42" s="70"/>
      <c r="GY42" s="70"/>
      <c r="GZ42" s="70"/>
      <c r="HA42" s="70"/>
      <c r="HB42" s="70"/>
      <c r="HC42" s="70"/>
      <c r="HD42" s="70"/>
      <c r="HE42" s="70"/>
      <c r="HF42" s="70"/>
      <c r="HG42" s="70"/>
      <c r="HH42" s="70"/>
      <c r="HI42" s="70"/>
      <c r="HJ42" s="70"/>
      <c r="HK42" s="70"/>
      <c r="HL42" s="70"/>
      <c r="HM42" s="70"/>
      <c r="HN42" s="70"/>
      <c r="HO42" s="70"/>
      <c r="HP42" s="70"/>
      <c r="HQ42" s="70"/>
      <c r="HR42" s="70"/>
      <c r="HS42" s="70"/>
      <c r="HT42" s="70"/>
      <c r="HU42" s="70"/>
      <c r="HV42" s="70"/>
      <c r="HW42" s="70"/>
      <c r="HX42" s="70"/>
      <c r="HY42" s="70"/>
      <c r="HZ42" s="70"/>
      <c r="IA42" s="70"/>
      <c r="IB42" s="70"/>
      <c r="IC42" s="70"/>
      <c r="ID42" s="70"/>
      <c r="IE42" s="70"/>
      <c r="IF42" s="70"/>
      <c r="IG42" s="70"/>
      <c r="IH42" s="70"/>
      <c r="II42" s="70"/>
      <c r="IJ42" s="70"/>
      <c r="IK42" s="70"/>
      <c r="IL42" s="70"/>
      <c r="IM42" s="70"/>
      <c r="IN42" s="70"/>
      <c r="IO42" s="70"/>
      <c r="IP42" s="70"/>
      <c r="IQ42" s="70"/>
      <c r="IR42" s="70"/>
      <c r="IS42" s="70"/>
      <c r="IT42" s="70"/>
      <c r="IU42" s="70"/>
      <c r="IV42" s="70"/>
    </row>
    <row r="43" spans="1:256" s="72" customFormat="1" x14ac:dyDescent="0.25">
      <c r="A43" s="137"/>
      <c r="B43" s="137"/>
      <c r="C43" s="137"/>
      <c r="D43" s="137"/>
      <c r="E43" s="137"/>
      <c r="F43" s="137"/>
      <c r="G43" s="137"/>
      <c r="H43" s="137"/>
      <c r="I43" s="137"/>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row>
    <row r="44" spans="1:256" s="68" customFormat="1" ht="12.75" customHeight="1" x14ac:dyDescent="0.25">
      <c r="A44" s="138"/>
      <c r="B44" s="138"/>
      <c r="C44" s="138"/>
      <c r="D44" s="138"/>
      <c r="E44" s="138"/>
      <c r="F44" s="138"/>
      <c r="G44" s="138"/>
      <c r="H44" s="138"/>
      <c r="I44" s="138"/>
      <c r="J44" s="74"/>
      <c r="K44" s="74"/>
      <c r="L44" s="74"/>
      <c r="M44" s="74"/>
      <c r="N44" s="74"/>
      <c r="O44" s="74"/>
      <c r="P44" s="74"/>
      <c r="Q44" s="74"/>
      <c r="R44" s="74"/>
      <c r="S44" s="74"/>
      <c r="T44" s="74"/>
      <c r="U44" s="74"/>
      <c r="V44" s="74"/>
      <c r="W44" s="74"/>
      <c r="X44" s="74"/>
      <c r="Y44" s="74"/>
      <c r="Z44" s="74"/>
      <c r="AA44" s="74"/>
      <c r="AB44" s="74"/>
      <c r="AC44" s="74"/>
      <c r="AD44" s="74"/>
      <c r="AE44" s="74"/>
      <c r="AF44" s="74"/>
      <c r="AG44" s="74"/>
      <c r="AH44" s="74"/>
      <c r="AI44" s="74"/>
      <c r="AJ44" s="74"/>
      <c r="AK44" s="74"/>
      <c r="AL44" s="74"/>
      <c r="AM44" s="74"/>
      <c r="AN44" s="74"/>
      <c r="AO44" s="74"/>
      <c r="AP44" s="74"/>
      <c r="AQ44" s="74"/>
      <c r="AR44" s="74"/>
      <c r="AS44" s="74"/>
      <c r="AT44" s="74"/>
      <c r="AU44" s="74"/>
      <c r="AV44" s="74"/>
      <c r="AW44" s="74"/>
      <c r="AX44" s="74"/>
      <c r="AY44" s="74"/>
      <c r="AZ44" s="74"/>
      <c r="BA44" s="74"/>
      <c r="BB44" s="74"/>
      <c r="BC44" s="74"/>
      <c r="BD44" s="74"/>
      <c r="BE44" s="74"/>
      <c r="BF44" s="74"/>
      <c r="BG44" s="74"/>
      <c r="BH44" s="74"/>
      <c r="BI44" s="74"/>
      <c r="BJ44" s="74"/>
      <c r="BK44" s="74"/>
      <c r="BL44" s="74"/>
      <c r="BM44" s="74"/>
      <c r="BN44" s="74"/>
      <c r="BO44" s="74"/>
      <c r="BP44" s="74"/>
      <c r="BQ44" s="74"/>
      <c r="BR44" s="74"/>
      <c r="BS44" s="74"/>
      <c r="BT44" s="74"/>
      <c r="BU44" s="74"/>
      <c r="BV44" s="74"/>
      <c r="BW44" s="74"/>
      <c r="BX44" s="74"/>
      <c r="BY44" s="74"/>
      <c r="BZ44" s="74"/>
      <c r="CA44" s="74"/>
      <c r="CB44" s="74"/>
      <c r="CC44" s="74"/>
      <c r="CD44" s="74"/>
      <c r="CE44" s="74"/>
      <c r="CF44" s="74"/>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c r="DX44" s="74"/>
      <c r="DY44" s="74"/>
      <c r="DZ44" s="74"/>
      <c r="EA44" s="74"/>
      <c r="EB44" s="74"/>
      <c r="EC44" s="74"/>
      <c r="ED44" s="74"/>
      <c r="EE44" s="74"/>
      <c r="EF44" s="74"/>
      <c r="EG44" s="74"/>
      <c r="EH44" s="74"/>
      <c r="EI44" s="74"/>
      <c r="EJ44" s="74"/>
      <c r="EK44" s="74"/>
      <c r="EL44" s="74"/>
      <c r="EM44" s="74"/>
      <c r="EN44" s="74"/>
      <c r="EO44" s="74"/>
      <c r="EP44" s="74"/>
      <c r="EQ44" s="74"/>
      <c r="ER44" s="74"/>
      <c r="ES44" s="74"/>
      <c r="ET44" s="74"/>
      <c r="EU44" s="74"/>
      <c r="EV44" s="74"/>
      <c r="EW44" s="74"/>
      <c r="EX44" s="74"/>
      <c r="EY44" s="74"/>
      <c r="EZ44" s="74"/>
      <c r="FA44" s="74"/>
      <c r="FB44" s="74"/>
      <c r="FC44" s="74"/>
      <c r="FD44" s="74"/>
      <c r="FE44" s="74"/>
      <c r="FF44" s="74"/>
      <c r="FG44" s="74"/>
      <c r="FH44" s="74"/>
      <c r="FI44" s="74"/>
      <c r="FJ44" s="74"/>
      <c r="FK44" s="74"/>
      <c r="FL44" s="74"/>
      <c r="FM44" s="74"/>
      <c r="FN44" s="74"/>
      <c r="FO44" s="74"/>
      <c r="FP44" s="74"/>
      <c r="FQ44" s="74"/>
      <c r="FR44" s="74"/>
      <c r="FS44" s="74"/>
      <c r="FT44" s="74"/>
      <c r="FU44" s="74"/>
      <c r="FV44" s="74"/>
      <c r="FW44" s="74"/>
      <c r="FX44" s="74"/>
      <c r="FY44" s="74"/>
      <c r="FZ44" s="74"/>
      <c r="GA44" s="74"/>
      <c r="GB44" s="74"/>
      <c r="GC44" s="74"/>
      <c r="GD44" s="74"/>
      <c r="GE44" s="74"/>
      <c r="GF44" s="74"/>
      <c r="GG44" s="74"/>
      <c r="GH44" s="74"/>
      <c r="GI44" s="74"/>
      <c r="GJ44" s="74"/>
      <c r="GK44" s="74"/>
      <c r="GL44" s="74"/>
      <c r="GM44" s="74"/>
      <c r="GN44" s="74"/>
      <c r="GO44" s="74"/>
      <c r="GP44" s="74"/>
      <c r="GQ44" s="74"/>
      <c r="GR44" s="74"/>
      <c r="GS44" s="74"/>
      <c r="GT44" s="74"/>
      <c r="GU44" s="74"/>
      <c r="GV44" s="74"/>
      <c r="GW44" s="74"/>
      <c r="GX44" s="74"/>
      <c r="GY44" s="74"/>
      <c r="GZ44" s="74"/>
      <c r="HA44" s="74"/>
      <c r="HB44" s="74"/>
      <c r="HC44" s="74"/>
      <c r="HD44" s="74"/>
      <c r="HE44" s="74"/>
      <c r="HF44" s="74"/>
      <c r="HG44" s="74"/>
      <c r="HH44" s="74"/>
      <c r="HI44" s="74"/>
      <c r="HJ44" s="74"/>
      <c r="HK44" s="74"/>
      <c r="HL44" s="74"/>
      <c r="HM44" s="74"/>
      <c r="HN44" s="74"/>
      <c r="HO44" s="74"/>
      <c r="HP44" s="74"/>
      <c r="HQ44" s="74"/>
      <c r="HR44" s="74"/>
      <c r="HS44" s="74"/>
      <c r="HT44" s="74"/>
      <c r="HU44" s="74"/>
      <c r="HV44" s="74"/>
      <c r="HW44" s="74"/>
      <c r="HX44" s="74"/>
      <c r="HY44" s="74"/>
      <c r="HZ44" s="74"/>
      <c r="IA44" s="74"/>
      <c r="IB44" s="74"/>
      <c r="IC44" s="74"/>
      <c r="ID44" s="74"/>
      <c r="IE44" s="74"/>
      <c r="IF44" s="74"/>
      <c r="IG44" s="74"/>
      <c r="IH44" s="74"/>
      <c r="II44" s="74"/>
      <c r="IJ44" s="74"/>
      <c r="IK44" s="74"/>
      <c r="IL44" s="74"/>
      <c r="IM44" s="74"/>
      <c r="IN44" s="74"/>
      <c r="IO44" s="74"/>
      <c r="IP44" s="74"/>
      <c r="IQ44" s="74"/>
      <c r="IR44" s="74"/>
      <c r="IS44" s="74"/>
      <c r="IT44" s="74"/>
      <c r="IU44" s="74"/>
      <c r="IV44" s="74"/>
    </row>
  </sheetData>
  <mergeCells count="51">
    <mergeCell ref="A43:I43"/>
    <mergeCell ref="A44:I44"/>
    <mergeCell ref="A3:D3"/>
    <mergeCell ref="A4:C4"/>
    <mergeCell ref="B34:C34"/>
    <mergeCell ref="D34:G34"/>
    <mergeCell ref="B35:C35"/>
    <mergeCell ref="D35:G35"/>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I17:I18"/>
    <mergeCell ref="B19:C19"/>
    <mergeCell ref="D19:G19"/>
    <mergeCell ref="B20:C20"/>
    <mergeCell ref="D20:G20"/>
    <mergeCell ref="H17:H18"/>
    <mergeCell ref="B21:C21"/>
    <mergeCell ref="D21:G21"/>
    <mergeCell ref="B16:C16"/>
    <mergeCell ref="D16:G16"/>
    <mergeCell ref="A17:A18"/>
    <mergeCell ref="B17:C18"/>
    <mergeCell ref="D17:G18"/>
    <mergeCell ref="C1:I1"/>
    <mergeCell ref="A10:H10"/>
    <mergeCell ref="A11:H11"/>
    <mergeCell ref="B15:C15"/>
    <mergeCell ref="D15:G15"/>
    <mergeCell ref="A13:I13"/>
  </mergeCells>
  <pageMargins left="0.93" right="0.15748031496062992" top="0.35433070866141736" bottom="0.19685039370078741" header="0.31496062992125984" footer="0.15748031496062992"/>
  <pageSetup paperSize="9" scale="97" orientation="portrait" r:id="rId1"/>
  <headerFooter>
    <oddFooter>&amp;RСтраница &amp;P</oddFooter>
  </headerFooter>
  <rowBreaks count="1" manualBreakCount="1">
    <brk id="23"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zoomScale="110" zoomScaleNormal="110" workbookViewId="0">
      <selection activeCell="I10" sqref="I10"/>
    </sheetView>
  </sheetViews>
  <sheetFormatPr defaultColWidth="9.140625" defaultRowHeight="12.75" x14ac:dyDescent="0.2"/>
  <cols>
    <col min="1" max="1" width="5.28515625" style="1" customWidth="1"/>
    <col min="2" max="2" width="9.28515625" style="1" customWidth="1"/>
    <col min="3" max="3" width="15.140625" style="1" customWidth="1"/>
    <col min="4" max="4" width="14.85546875" style="1" customWidth="1"/>
    <col min="5" max="5" width="17" style="1" customWidth="1"/>
    <col min="6" max="6" width="9.85546875" style="1" customWidth="1"/>
    <col min="7" max="7" width="8.85546875" style="1" customWidth="1"/>
    <col min="8" max="8" width="14.7109375" style="1" customWidth="1"/>
    <col min="9" max="9" width="10.5703125" style="1" customWidth="1"/>
    <col min="10" max="10" width="10" style="1" customWidth="1"/>
    <col min="11" max="256" width="9.140625" style="1"/>
    <col min="257" max="257" width="5.28515625" style="1" customWidth="1"/>
    <col min="258" max="258" width="9.28515625" style="1" customWidth="1"/>
    <col min="259" max="259" width="15.140625" style="1" customWidth="1"/>
    <col min="260" max="260" width="14.85546875" style="1" customWidth="1"/>
    <col min="261" max="261" width="17" style="1" customWidth="1"/>
    <col min="262" max="262" width="9.85546875" style="1" customWidth="1"/>
    <col min="263" max="263" width="8.85546875" style="1" customWidth="1"/>
    <col min="264" max="264" width="14.7109375" style="1" customWidth="1"/>
    <col min="265" max="265" width="10.5703125" style="1" customWidth="1"/>
    <col min="266" max="266" width="10" style="1" customWidth="1"/>
    <col min="267" max="512" width="9.140625" style="1"/>
    <col min="513" max="513" width="5.28515625" style="1" customWidth="1"/>
    <col min="514" max="514" width="9.28515625" style="1" customWidth="1"/>
    <col min="515" max="515" width="15.140625" style="1" customWidth="1"/>
    <col min="516" max="516" width="14.85546875" style="1" customWidth="1"/>
    <col min="517" max="517" width="17" style="1" customWidth="1"/>
    <col min="518" max="518" width="9.85546875" style="1" customWidth="1"/>
    <col min="519" max="519" width="8.85546875" style="1" customWidth="1"/>
    <col min="520" max="520" width="14.7109375" style="1" customWidth="1"/>
    <col min="521" max="521" width="10.5703125" style="1" customWidth="1"/>
    <col min="522" max="522" width="10" style="1" customWidth="1"/>
    <col min="523" max="768" width="9.140625" style="1"/>
    <col min="769" max="769" width="5.28515625" style="1" customWidth="1"/>
    <col min="770" max="770" width="9.28515625" style="1" customWidth="1"/>
    <col min="771" max="771" width="15.140625" style="1" customWidth="1"/>
    <col min="772" max="772" width="14.85546875" style="1" customWidth="1"/>
    <col min="773" max="773" width="17" style="1" customWidth="1"/>
    <col min="774" max="774" width="9.85546875" style="1" customWidth="1"/>
    <col min="775" max="775" width="8.85546875" style="1" customWidth="1"/>
    <col min="776" max="776" width="14.7109375" style="1" customWidth="1"/>
    <col min="777" max="777" width="10.5703125" style="1" customWidth="1"/>
    <col min="778" max="778" width="10" style="1" customWidth="1"/>
    <col min="779" max="1024" width="9.140625" style="1"/>
    <col min="1025" max="1025" width="5.28515625" style="1" customWidth="1"/>
    <col min="1026" max="1026" width="9.28515625" style="1" customWidth="1"/>
    <col min="1027" max="1027" width="15.140625" style="1" customWidth="1"/>
    <col min="1028" max="1028" width="14.85546875" style="1" customWidth="1"/>
    <col min="1029" max="1029" width="17" style="1" customWidth="1"/>
    <col min="1030" max="1030" width="9.85546875" style="1" customWidth="1"/>
    <col min="1031" max="1031" width="8.85546875" style="1" customWidth="1"/>
    <col min="1032" max="1032" width="14.7109375" style="1" customWidth="1"/>
    <col min="1033" max="1033" width="10.5703125" style="1" customWidth="1"/>
    <col min="1034" max="1034" width="10" style="1" customWidth="1"/>
    <col min="1035" max="1280" width="9.140625" style="1"/>
    <col min="1281" max="1281" width="5.28515625" style="1" customWidth="1"/>
    <col min="1282" max="1282" width="9.28515625" style="1" customWidth="1"/>
    <col min="1283" max="1283" width="15.140625" style="1" customWidth="1"/>
    <col min="1284" max="1284" width="14.85546875" style="1" customWidth="1"/>
    <col min="1285" max="1285" width="17" style="1" customWidth="1"/>
    <col min="1286" max="1286" width="9.85546875" style="1" customWidth="1"/>
    <col min="1287" max="1287" width="8.85546875" style="1" customWidth="1"/>
    <col min="1288" max="1288" width="14.7109375" style="1" customWidth="1"/>
    <col min="1289" max="1289" width="10.5703125" style="1" customWidth="1"/>
    <col min="1290" max="1290" width="10" style="1" customWidth="1"/>
    <col min="1291" max="1536" width="9.140625" style="1"/>
    <col min="1537" max="1537" width="5.28515625" style="1" customWidth="1"/>
    <col min="1538" max="1538" width="9.28515625" style="1" customWidth="1"/>
    <col min="1539" max="1539" width="15.140625" style="1" customWidth="1"/>
    <col min="1540" max="1540" width="14.85546875" style="1" customWidth="1"/>
    <col min="1541" max="1541" width="17" style="1" customWidth="1"/>
    <col min="1542" max="1542" width="9.85546875" style="1" customWidth="1"/>
    <col min="1543" max="1543" width="8.85546875" style="1" customWidth="1"/>
    <col min="1544" max="1544" width="14.7109375" style="1" customWidth="1"/>
    <col min="1545" max="1545" width="10.5703125" style="1" customWidth="1"/>
    <col min="1546" max="1546" width="10" style="1" customWidth="1"/>
    <col min="1547" max="1792" width="9.140625" style="1"/>
    <col min="1793" max="1793" width="5.28515625" style="1" customWidth="1"/>
    <col min="1794" max="1794" width="9.28515625" style="1" customWidth="1"/>
    <col min="1795" max="1795" width="15.140625" style="1" customWidth="1"/>
    <col min="1796" max="1796" width="14.85546875" style="1" customWidth="1"/>
    <col min="1797" max="1797" width="17" style="1" customWidth="1"/>
    <col min="1798" max="1798" width="9.85546875" style="1" customWidth="1"/>
    <col min="1799" max="1799" width="8.85546875" style="1" customWidth="1"/>
    <col min="1800" max="1800" width="14.7109375" style="1" customWidth="1"/>
    <col min="1801" max="1801" width="10.5703125" style="1" customWidth="1"/>
    <col min="1802" max="1802" width="10" style="1" customWidth="1"/>
    <col min="1803" max="2048" width="9.140625" style="1"/>
    <col min="2049" max="2049" width="5.28515625" style="1" customWidth="1"/>
    <col min="2050" max="2050" width="9.28515625" style="1" customWidth="1"/>
    <col min="2051" max="2051" width="15.140625" style="1" customWidth="1"/>
    <col min="2052" max="2052" width="14.85546875" style="1" customWidth="1"/>
    <col min="2053" max="2053" width="17" style="1" customWidth="1"/>
    <col min="2054" max="2054" width="9.85546875" style="1" customWidth="1"/>
    <col min="2055" max="2055" width="8.85546875" style="1" customWidth="1"/>
    <col min="2056" max="2056" width="14.7109375" style="1" customWidth="1"/>
    <col min="2057" max="2057" width="10.5703125" style="1" customWidth="1"/>
    <col min="2058" max="2058" width="10" style="1" customWidth="1"/>
    <col min="2059" max="2304" width="9.140625" style="1"/>
    <col min="2305" max="2305" width="5.28515625" style="1" customWidth="1"/>
    <col min="2306" max="2306" width="9.28515625" style="1" customWidth="1"/>
    <col min="2307" max="2307" width="15.140625" style="1" customWidth="1"/>
    <col min="2308" max="2308" width="14.85546875" style="1" customWidth="1"/>
    <col min="2309" max="2309" width="17" style="1" customWidth="1"/>
    <col min="2310" max="2310" width="9.85546875" style="1" customWidth="1"/>
    <col min="2311" max="2311" width="8.85546875" style="1" customWidth="1"/>
    <col min="2312" max="2312" width="14.7109375" style="1" customWidth="1"/>
    <col min="2313" max="2313" width="10.5703125" style="1" customWidth="1"/>
    <col min="2314" max="2314" width="10" style="1" customWidth="1"/>
    <col min="2315" max="2560" width="9.140625" style="1"/>
    <col min="2561" max="2561" width="5.28515625" style="1" customWidth="1"/>
    <col min="2562" max="2562" width="9.28515625" style="1" customWidth="1"/>
    <col min="2563" max="2563" width="15.140625" style="1" customWidth="1"/>
    <col min="2564" max="2564" width="14.85546875" style="1" customWidth="1"/>
    <col min="2565" max="2565" width="17" style="1" customWidth="1"/>
    <col min="2566" max="2566" width="9.85546875" style="1" customWidth="1"/>
    <col min="2567" max="2567" width="8.85546875" style="1" customWidth="1"/>
    <col min="2568" max="2568" width="14.7109375" style="1" customWidth="1"/>
    <col min="2569" max="2569" width="10.5703125" style="1" customWidth="1"/>
    <col min="2570" max="2570" width="10" style="1" customWidth="1"/>
    <col min="2571" max="2816" width="9.140625" style="1"/>
    <col min="2817" max="2817" width="5.28515625" style="1" customWidth="1"/>
    <col min="2818" max="2818" width="9.28515625" style="1" customWidth="1"/>
    <col min="2819" max="2819" width="15.140625" style="1" customWidth="1"/>
    <col min="2820" max="2820" width="14.85546875" style="1" customWidth="1"/>
    <col min="2821" max="2821" width="17" style="1" customWidth="1"/>
    <col min="2822" max="2822" width="9.85546875" style="1" customWidth="1"/>
    <col min="2823" max="2823" width="8.85546875" style="1" customWidth="1"/>
    <col min="2824" max="2824" width="14.7109375" style="1" customWidth="1"/>
    <col min="2825" max="2825" width="10.5703125" style="1" customWidth="1"/>
    <col min="2826" max="2826" width="10" style="1" customWidth="1"/>
    <col min="2827" max="3072" width="9.140625" style="1"/>
    <col min="3073" max="3073" width="5.28515625" style="1" customWidth="1"/>
    <col min="3074" max="3074" width="9.28515625" style="1" customWidth="1"/>
    <col min="3075" max="3075" width="15.140625" style="1" customWidth="1"/>
    <col min="3076" max="3076" width="14.85546875" style="1" customWidth="1"/>
    <col min="3077" max="3077" width="17" style="1" customWidth="1"/>
    <col min="3078" max="3078" width="9.85546875" style="1" customWidth="1"/>
    <col min="3079" max="3079" width="8.85546875" style="1" customWidth="1"/>
    <col min="3080" max="3080" width="14.7109375" style="1" customWidth="1"/>
    <col min="3081" max="3081" width="10.5703125" style="1" customWidth="1"/>
    <col min="3082" max="3082" width="10" style="1" customWidth="1"/>
    <col min="3083" max="3328" width="9.140625" style="1"/>
    <col min="3329" max="3329" width="5.28515625" style="1" customWidth="1"/>
    <col min="3330" max="3330" width="9.28515625" style="1" customWidth="1"/>
    <col min="3331" max="3331" width="15.140625" style="1" customWidth="1"/>
    <col min="3332" max="3332" width="14.85546875" style="1" customWidth="1"/>
    <col min="3333" max="3333" width="17" style="1" customWidth="1"/>
    <col min="3334" max="3334" width="9.85546875" style="1" customWidth="1"/>
    <col min="3335" max="3335" width="8.85546875" style="1" customWidth="1"/>
    <col min="3336" max="3336" width="14.7109375" style="1" customWidth="1"/>
    <col min="3337" max="3337" width="10.5703125" style="1" customWidth="1"/>
    <col min="3338" max="3338" width="10" style="1" customWidth="1"/>
    <col min="3339" max="3584" width="9.140625" style="1"/>
    <col min="3585" max="3585" width="5.28515625" style="1" customWidth="1"/>
    <col min="3586" max="3586" width="9.28515625" style="1" customWidth="1"/>
    <col min="3587" max="3587" width="15.140625" style="1" customWidth="1"/>
    <col min="3588" max="3588" width="14.85546875" style="1" customWidth="1"/>
    <col min="3589" max="3589" width="17" style="1" customWidth="1"/>
    <col min="3590" max="3590" width="9.85546875" style="1" customWidth="1"/>
    <col min="3591" max="3591" width="8.85546875" style="1" customWidth="1"/>
    <col min="3592" max="3592" width="14.7109375" style="1" customWidth="1"/>
    <col min="3593" max="3593" width="10.5703125" style="1" customWidth="1"/>
    <col min="3594" max="3594" width="10" style="1" customWidth="1"/>
    <col min="3595" max="3840" width="9.140625" style="1"/>
    <col min="3841" max="3841" width="5.28515625" style="1" customWidth="1"/>
    <col min="3842" max="3842" width="9.28515625" style="1" customWidth="1"/>
    <col min="3843" max="3843" width="15.140625" style="1" customWidth="1"/>
    <col min="3844" max="3844" width="14.85546875" style="1" customWidth="1"/>
    <col min="3845" max="3845" width="17" style="1" customWidth="1"/>
    <col min="3846" max="3846" width="9.85546875" style="1" customWidth="1"/>
    <col min="3847" max="3847" width="8.85546875" style="1" customWidth="1"/>
    <col min="3848" max="3848" width="14.7109375" style="1" customWidth="1"/>
    <col min="3849" max="3849" width="10.5703125" style="1" customWidth="1"/>
    <col min="3850" max="3850" width="10" style="1" customWidth="1"/>
    <col min="3851" max="4096" width="9.140625" style="1"/>
    <col min="4097" max="4097" width="5.28515625" style="1" customWidth="1"/>
    <col min="4098" max="4098" width="9.28515625" style="1" customWidth="1"/>
    <col min="4099" max="4099" width="15.140625" style="1" customWidth="1"/>
    <col min="4100" max="4100" width="14.85546875" style="1" customWidth="1"/>
    <col min="4101" max="4101" width="17" style="1" customWidth="1"/>
    <col min="4102" max="4102" width="9.85546875" style="1" customWidth="1"/>
    <col min="4103" max="4103" width="8.85546875" style="1" customWidth="1"/>
    <col min="4104" max="4104" width="14.7109375" style="1" customWidth="1"/>
    <col min="4105" max="4105" width="10.5703125" style="1" customWidth="1"/>
    <col min="4106" max="4106" width="10" style="1" customWidth="1"/>
    <col min="4107" max="4352" width="9.140625" style="1"/>
    <col min="4353" max="4353" width="5.28515625" style="1" customWidth="1"/>
    <col min="4354" max="4354" width="9.28515625" style="1" customWidth="1"/>
    <col min="4355" max="4355" width="15.140625" style="1" customWidth="1"/>
    <col min="4356" max="4356" width="14.85546875" style="1" customWidth="1"/>
    <col min="4357" max="4357" width="17" style="1" customWidth="1"/>
    <col min="4358" max="4358" width="9.85546875" style="1" customWidth="1"/>
    <col min="4359" max="4359" width="8.85546875" style="1" customWidth="1"/>
    <col min="4360" max="4360" width="14.7109375" style="1" customWidth="1"/>
    <col min="4361" max="4361" width="10.5703125" style="1" customWidth="1"/>
    <col min="4362" max="4362" width="10" style="1" customWidth="1"/>
    <col min="4363" max="4608" width="9.140625" style="1"/>
    <col min="4609" max="4609" width="5.28515625" style="1" customWidth="1"/>
    <col min="4610" max="4610" width="9.28515625" style="1" customWidth="1"/>
    <col min="4611" max="4611" width="15.140625" style="1" customWidth="1"/>
    <col min="4612" max="4612" width="14.85546875" style="1" customWidth="1"/>
    <col min="4613" max="4613" width="17" style="1" customWidth="1"/>
    <col min="4614" max="4614" width="9.85546875" style="1" customWidth="1"/>
    <col min="4615" max="4615" width="8.85546875" style="1" customWidth="1"/>
    <col min="4616" max="4616" width="14.7109375" style="1" customWidth="1"/>
    <col min="4617" max="4617" width="10.5703125" style="1" customWidth="1"/>
    <col min="4618" max="4618" width="10" style="1" customWidth="1"/>
    <col min="4619" max="4864" width="9.140625" style="1"/>
    <col min="4865" max="4865" width="5.28515625" style="1" customWidth="1"/>
    <col min="4866" max="4866" width="9.28515625" style="1" customWidth="1"/>
    <col min="4867" max="4867" width="15.140625" style="1" customWidth="1"/>
    <col min="4868" max="4868" width="14.85546875" style="1" customWidth="1"/>
    <col min="4869" max="4869" width="17" style="1" customWidth="1"/>
    <col min="4870" max="4870" width="9.85546875" style="1" customWidth="1"/>
    <col min="4871" max="4871" width="8.85546875" style="1" customWidth="1"/>
    <col min="4872" max="4872" width="14.7109375" style="1" customWidth="1"/>
    <col min="4873" max="4873" width="10.5703125" style="1" customWidth="1"/>
    <col min="4874" max="4874" width="10" style="1" customWidth="1"/>
    <col min="4875" max="5120" width="9.140625" style="1"/>
    <col min="5121" max="5121" width="5.28515625" style="1" customWidth="1"/>
    <col min="5122" max="5122" width="9.28515625" style="1" customWidth="1"/>
    <col min="5123" max="5123" width="15.140625" style="1" customWidth="1"/>
    <col min="5124" max="5124" width="14.85546875" style="1" customWidth="1"/>
    <col min="5125" max="5125" width="17" style="1" customWidth="1"/>
    <col min="5126" max="5126" width="9.85546875" style="1" customWidth="1"/>
    <col min="5127" max="5127" width="8.85546875" style="1" customWidth="1"/>
    <col min="5128" max="5128" width="14.7109375" style="1" customWidth="1"/>
    <col min="5129" max="5129" width="10.5703125" style="1" customWidth="1"/>
    <col min="5130" max="5130" width="10" style="1" customWidth="1"/>
    <col min="5131" max="5376" width="9.140625" style="1"/>
    <col min="5377" max="5377" width="5.28515625" style="1" customWidth="1"/>
    <col min="5378" max="5378" width="9.28515625" style="1" customWidth="1"/>
    <col min="5379" max="5379" width="15.140625" style="1" customWidth="1"/>
    <col min="5380" max="5380" width="14.85546875" style="1" customWidth="1"/>
    <col min="5381" max="5381" width="17" style="1" customWidth="1"/>
    <col min="5382" max="5382" width="9.85546875" style="1" customWidth="1"/>
    <col min="5383" max="5383" width="8.85546875" style="1" customWidth="1"/>
    <col min="5384" max="5384" width="14.7109375" style="1" customWidth="1"/>
    <col min="5385" max="5385" width="10.5703125" style="1" customWidth="1"/>
    <col min="5386" max="5386" width="10" style="1" customWidth="1"/>
    <col min="5387" max="5632" width="9.140625" style="1"/>
    <col min="5633" max="5633" width="5.28515625" style="1" customWidth="1"/>
    <col min="5634" max="5634" width="9.28515625" style="1" customWidth="1"/>
    <col min="5635" max="5635" width="15.140625" style="1" customWidth="1"/>
    <col min="5636" max="5636" width="14.85546875" style="1" customWidth="1"/>
    <col min="5637" max="5637" width="17" style="1" customWidth="1"/>
    <col min="5638" max="5638" width="9.85546875" style="1" customWidth="1"/>
    <col min="5639" max="5639" width="8.85546875" style="1" customWidth="1"/>
    <col min="5640" max="5640" width="14.7109375" style="1" customWidth="1"/>
    <col min="5641" max="5641" width="10.5703125" style="1" customWidth="1"/>
    <col min="5642" max="5642" width="10" style="1" customWidth="1"/>
    <col min="5643" max="5888" width="9.140625" style="1"/>
    <col min="5889" max="5889" width="5.28515625" style="1" customWidth="1"/>
    <col min="5890" max="5890" width="9.28515625" style="1" customWidth="1"/>
    <col min="5891" max="5891" width="15.140625" style="1" customWidth="1"/>
    <col min="5892" max="5892" width="14.85546875" style="1" customWidth="1"/>
    <col min="5893" max="5893" width="17" style="1" customWidth="1"/>
    <col min="5894" max="5894" width="9.85546875" style="1" customWidth="1"/>
    <col min="5895" max="5895" width="8.85546875" style="1" customWidth="1"/>
    <col min="5896" max="5896" width="14.7109375" style="1" customWidth="1"/>
    <col min="5897" max="5897" width="10.5703125" style="1" customWidth="1"/>
    <col min="5898" max="5898" width="10" style="1" customWidth="1"/>
    <col min="5899" max="6144" width="9.140625" style="1"/>
    <col min="6145" max="6145" width="5.28515625" style="1" customWidth="1"/>
    <col min="6146" max="6146" width="9.28515625" style="1" customWidth="1"/>
    <col min="6147" max="6147" width="15.140625" style="1" customWidth="1"/>
    <col min="6148" max="6148" width="14.85546875" style="1" customWidth="1"/>
    <col min="6149" max="6149" width="17" style="1" customWidth="1"/>
    <col min="6150" max="6150" width="9.85546875" style="1" customWidth="1"/>
    <col min="6151" max="6151" width="8.85546875" style="1" customWidth="1"/>
    <col min="6152" max="6152" width="14.7109375" style="1" customWidth="1"/>
    <col min="6153" max="6153" width="10.5703125" style="1" customWidth="1"/>
    <col min="6154" max="6154" width="10" style="1" customWidth="1"/>
    <col min="6155" max="6400" width="9.140625" style="1"/>
    <col min="6401" max="6401" width="5.28515625" style="1" customWidth="1"/>
    <col min="6402" max="6402" width="9.28515625" style="1" customWidth="1"/>
    <col min="6403" max="6403" width="15.140625" style="1" customWidth="1"/>
    <col min="6404" max="6404" width="14.85546875" style="1" customWidth="1"/>
    <col min="6405" max="6405" width="17" style="1" customWidth="1"/>
    <col min="6406" max="6406" width="9.85546875" style="1" customWidth="1"/>
    <col min="6407" max="6407" width="8.85546875" style="1" customWidth="1"/>
    <col min="6408" max="6408" width="14.7109375" style="1" customWidth="1"/>
    <col min="6409" max="6409" width="10.5703125" style="1" customWidth="1"/>
    <col min="6410" max="6410" width="10" style="1" customWidth="1"/>
    <col min="6411" max="6656" width="9.140625" style="1"/>
    <col min="6657" max="6657" width="5.28515625" style="1" customWidth="1"/>
    <col min="6658" max="6658" width="9.28515625" style="1" customWidth="1"/>
    <col min="6659" max="6659" width="15.140625" style="1" customWidth="1"/>
    <col min="6660" max="6660" width="14.85546875" style="1" customWidth="1"/>
    <col min="6661" max="6661" width="17" style="1" customWidth="1"/>
    <col min="6662" max="6662" width="9.85546875" style="1" customWidth="1"/>
    <col min="6663" max="6663" width="8.85546875" style="1" customWidth="1"/>
    <col min="6664" max="6664" width="14.7109375" style="1" customWidth="1"/>
    <col min="6665" max="6665" width="10.5703125" style="1" customWidth="1"/>
    <col min="6666" max="6666" width="10" style="1" customWidth="1"/>
    <col min="6667" max="6912" width="9.140625" style="1"/>
    <col min="6913" max="6913" width="5.28515625" style="1" customWidth="1"/>
    <col min="6914" max="6914" width="9.28515625" style="1" customWidth="1"/>
    <col min="6915" max="6915" width="15.140625" style="1" customWidth="1"/>
    <col min="6916" max="6916" width="14.85546875" style="1" customWidth="1"/>
    <col min="6917" max="6917" width="17" style="1" customWidth="1"/>
    <col min="6918" max="6918" width="9.85546875" style="1" customWidth="1"/>
    <col min="6919" max="6919" width="8.85546875" style="1" customWidth="1"/>
    <col min="6920" max="6920" width="14.7109375" style="1" customWidth="1"/>
    <col min="6921" max="6921" width="10.5703125" style="1" customWidth="1"/>
    <col min="6922" max="6922" width="10" style="1" customWidth="1"/>
    <col min="6923" max="7168" width="9.140625" style="1"/>
    <col min="7169" max="7169" width="5.28515625" style="1" customWidth="1"/>
    <col min="7170" max="7170" width="9.28515625" style="1" customWidth="1"/>
    <col min="7171" max="7171" width="15.140625" style="1" customWidth="1"/>
    <col min="7172" max="7172" width="14.85546875" style="1" customWidth="1"/>
    <col min="7173" max="7173" width="17" style="1" customWidth="1"/>
    <col min="7174" max="7174" width="9.85546875" style="1" customWidth="1"/>
    <col min="7175" max="7175" width="8.85546875" style="1" customWidth="1"/>
    <col min="7176" max="7176" width="14.7109375" style="1" customWidth="1"/>
    <col min="7177" max="7177" width="10.5703125" style="1" customWidth="1"/>
    <col min="7178" max="7178" width="10" style="1" customWidth="1"/>
    <col min="7179" max="7424" width="9.140625" style="1"/>
    <col min="7425" max="7425" width="5.28515625" style="1" customWidth="1"/>
    <col min="7426" max="7426" width="9.28515625" style="1" customWidth="1"/>
    <col min="7427" max="7427" width="15.140625" style="1" customWidth="1"/>
    <col min="7428" max="7428" width="14.85546875" style="1" customWidth="1"/>
    <col min="7429" max="7429" width="17" style="1" customWidth="1"/>
    <col min="7430" max="7430" width="9.85546875" style="1" customWidth="1"/>
    <col min="7431" max="7431" width="8.85546875" style="1" customWidth="1"/>
    <col min="7432" max="7432" width="14.7109375" style="1" customWidth="1"/>
    <col min="7433" max="7433" width="10.5703125" style="1" customWidth="1"/>
    <col min="7434" max="7434" width="10" style="1" customWidth="1"/>
    <col min="7435" max="7680" width="9.140625" style="1"/>
    <col min="7681" max="7681" width="5.28515625" style="1" customWidth="1"/>
    <col min="7682" max="7682" width="9.28515625" style="1" customWidth="1"/>
    <col min="7683" max="7683" width="15.140625" style="1" customWidth="1"/>
    <col min="7684" max="7684" width="14.85546875" style="1" customWidth="1"/>
    <col min="7685" max="7685" width="17" style="1" customWidth="1"/>
    <col min="7686" max="7686" width="9.85546875" style="1" customWidth="1"/>
    <col min="7687" max="7687" width="8.85546875" style="1" customWidth="1"/>
    <col min="7688" max="7688" width="14.7109375" style="1" customWidth="1"/>
    <col min="7689" max="7689" width="10.5703125" style="1" customWidth="1"/>
    <col min="7690" max="7690" width="10" style="1" customWidth="1"/>
    <col min="7691" max="7936" width="9.140625" style="1"/>
    <col min="7937" max="7937" width="5.28515625" style="1" customWidth="1"/>
    <col min="7938" max="7938" width="9.28515625" style="1" customWidth="1"/>
    <col min="7939" max="7939" width="15.140625" style="1" customWidth="1"/>
    <col min="7940" max="7940" width="14.85546875" style="1" customWidth="1"/>
    <col min="7941" max="7941" width="17" style="1" customWidth="1"/>
    <col min="7942" max="7942" width="9.85546875" style="1" customWidth="1"/>
    <col min="7943" max="7943" width="8.85546875" style="1" customWidth="1"/>
    <col min="7944" max="7944" width="14.7109375" style="1" customWidth="1"/>
    <col min="7945" max="7945" width="10.5703125" style="1" customWidth="1"/>
    <col min="7946" max="7946" width="10" style="1" customWidth="1"/>
    <col min="7947" max="8192" width="9.140625" style="1"/>
    <col min="8193" max="8193" width="5.28515625" style="1" customWidth="1"/>
    <col min="8194" max="8194" width="9.28515625" style="1" customWidth="1"/>
    <col min="8195" max="8195" width="15.140625" style="1" customWidth="1"/>
    <col min="8196" max="8196" width="14.85546875" style="1" customWidth="1"/>
    <col min="8197" max="8197" width="17" style="1" customWidth="1"/>
    <col min="8198" max="8198" width="9.85546875" style="1" customWidth="1"/>
    <col min="8199" max="8199" width="8.85546875" style="1" customWidth="1"/>
    <col min="8200" max="8200" width="14.7109375" style="1" customWidth="1"/>
    <col min="8201" max="8201" width="10.5703125" style="1" customWidth="1"/>
    <col min="8202" max="8202" width="10" style="1" customWidth="1"/>
    <col min="8203" max="8448" width="9.140625" style="1"/>
    <col min="8449" max="8449" width="5.28515625" style="1" customWidth="1"/>
    <col min="8450" max="8450" width="9.28515625" style="1" customWidth="1"/>
    <col min="8451" max="8451" width="15.140625" style="1" customWidth="1"/>
    <col min="8452" max="8452" width="14.85546875" style="1" customWidth="1"/>
    <col min="8453" max="8453" width="17" style="1" customWidth="1"/>
    <col min="8454" max="8454" width="9.85546875" style="1" customWidth="1"/>
    <col min="8455" max="8455" width="8.85546875" style="1" customWidth="1"/>
    <col min="8456" max="8456" width="14.7109375" style="1" customWidth="1"/>
    <col min="8457" max="8457" width="10.5703125" style="1" customWidth="1"/>
    <col min="8458" max="8458" width="10" style="1" customWidth="1"/>
    <col min="8459" max="8704" width="9.140625" style="1"/>
    <col min="8705" max="8705" width="5.28515625" style="1" customWidth="1"/>
    <col min="8706" max="8706" width="9.28515625" style="1" customWidth="1"/>
    <col min="8707" max="8707" width="15.140625" style="1" customWidth="1"/>
    <col min="8708" max="8708" width="14.85546875" style="1" customWidth="1"/>
    <col min="8709" max="8709" width="17" style="1" customWidth="1"/>
    <col min="8710" max="8710" width="9.85546875" style="1" customWidth="1"/>
    <col min="8711" max="8711" width="8.85546875" style="1" customWidth="1"/>
    <col min="8712" max="8712" width="14.7109375" style="1" customWidth="1"/>
    <col min="8713" max="8713" width="10.5703125" style="1" customWidth="1"/>
    <col min="8714" max="8714" width="10" style="1" customWidth="1"/>
    <col min="8715" max="8960" width="9.140625" style="1"/>
    <col min="8961" max="8961" width="5.28515625" style="1" customWidth="1"/>
    <col min="8962" max="8962" width="9.28515625" style="1" customWidth="1"/>
    <col min="8963" max="8963" width="15.140625" style="1" customWidth="1"/>
    <col min="8964" max="8964" width="14.85546875" style="1" customWidth="1"/>
    <col min="8965" max="8965" width="17" style="1" customWidth="1"/>
    <col min="8966" max="8966" width="9.85546875" style="1" customWidth="1"/>
    <col min="8967" max="8967" width="8.85546875" style="1" customWidth="1"/>
    <col min="8968" max="8968" width="14.7109375" style="1" customWidth="1"/>
    <col min="8969" max="8969" width="10.5703125" style="1" customWidth="1"/>
    <col min="8970" max="8970" width="10" style="1" customWidth="1"/>
    <col min="8971" max="9216" width="9.140625" style="1"/>
    <col min="9217" max="9217" width="5.28515625" style="1" customWidth="1"/>
    <col min="9218" max="9218" width="9.28515625" style="1" customWidth="1"/>
    <col min="9219" max="9219" width="15.140625" style="1" customWidth="1"/>
    <col min="9220" max="9220" width="14.85546875" style="1" customWidth="1"/>
    <col min="9221" max="9221" width="17" style="1" customWidth="1"/>
    <col min="9222" max="9222" width="9.85546875" style="1" customWidth="1"/>
    <col min="9223" max="9223" width="8.85546875" style="1" customWidth="1"/>
    <col min="9224" max="9224" width="14.7109375" style="1" customWidth="1"/>
    <col min="9225" max="9225" width="10.5703125" style="1" customWidth="1"/>
    <col min="9226" max="9226" width="10" style="1" customWidth="1"/>
    <col min="9227" max="9472" width="9.140625" style="1"/>
    <col min="9473" max="9473" width="5.28515625" style="1" customWidth="1"/>
    <col min="9474" max="9474" width="9.28515625" style="1" customWidth="1"/>
    <col min="9475" max="9475" width="15.140625" style="1" customWidth="1"/>
    <col min="9476" max="9476" width="14.85546875" style="1" customWidth="1"/>
    <col min="9477" max="9477" width="17" style="1" customWidth="1"/>
    <col min="9478" max="9478" width="9.85546875" style="1" customWidth="1"/>
    <col min="9479" max="9479" width="8.85546875" style="1" customWidth="1"/>
    <col min="9480" max="9480" width="14.7109375" style="1" customWidth="1"/>
    <col min="9481" max="9481" width="10.5703125" style="1" customWidth="1"/>
    <col min="9482" max="9482" width="10" style="1" customWidth="1"/>
    <col min="9483" max="9728" width="9.140625" style="1"/>
    <col min="9729" max="9729" width="5.28515625" style="1" customWidth="1"/>
    <col min="9730" max="9730" width="9.28515625" style="1" customWidth="1"/>
    <col min="9731" max="9731" width="15.140625" style="1" customWidth="1"/>
    <col min="9732" max="9732" width="14.85546875" style="1" customWidth="1"/>
    <col min="9733" max="9733" width="17" style="1" customWidth="1"/>
    <col min="9734" max="9734" width="9.85546875" style="1" customWidth="1"/>
    <col min="9735" max="9735" width="8.85546875" style="1" customWidth="1"/>
    <col min="9736" max="9736" width="14.7109375" style="1" customWidth="1"/>
    <col min="9737" max="9737" width="10.5703125" style="1" customWidth="1"/>
    <col min="9738" max="9738" width="10" style="1" customWidth="1"/>
    <col min="9739" max="9984" width="9.140625" style="1"/>
    <col min="9985" max="9985" width="5.28515625" style="1" customWidth="1"/>
    <col min="9986" max="9986" width="9.28515625" style="1" customWidth="1"/>
    <col min="9987" max="9987" width="15.140625" style="1" customWidth="1"/>
    <col min="9988" max="9988" width="14.85546875" style="1" customWidth="1"/>
    <col min="9989" max="9989" width="17" style="1" customWidth="1"/>
    <col min="9990" max="9990" width="9.85546875" style="1" customWidth="1"/>
    <col min="9991" max="9991" width="8.85546875" style="1" customWidth="1"/>
    <col min="9992" max="9992" width="14.7109375" style="1" customWidth="1"/>
    <col min="9993" max="9993" width="10.5703125" style="1" customWidth="1"/>
    <col min="9994" max="9994" width="10" style="1" customWidth="1"/>
    <col min="9995" max="10240" width="9.140625" style="1"/>
    <col min="10241" max="10241" width="5.28515625" style="1" customWidth="1"/>
    <col min="10242" max="10242" width="9.28515625" style="1" customWidth="1"/>
    <col min="10243" max="10243" width="15.140625" style="1" customWidth="1"/>
    <col min="10244" max="10244" width="14.85546875" style="1" customWidth="1"/>
    <col min="10245" max="10245" width="17" style="1" customWidth="1"/>
    <col min="10246" max="10246" width="9.85546875" style="1" customWidth="1"/>
    <col min="10247" max="10247" width="8.85546875" style="1" customWidth="1"/>
    <col min="10248" max="10248" width="14.7109375" style="1" customWidth="1"/>
    <col min="10249" max="10249" width="10.5703125" style="1" customWidth="1"/>
    <col min="10250" max="10250" width="10" style="1" customWidth="1"/>
    <col min="10251" max="10496" width="9.140625" style="1"/>
    <col min="10497" max="10497" width="5.28515625" style="1" customWidth="1"/>
    <col min="10498" max="10498" width="9.28515625" style="1" customWidth="1"/>
    <col min="10499" max="10499" width="15.140625" style="1" customWidth="1"/>
    <col min="10500" max="10500" width="14.85546875" style="1" customWidth="1"/>
    <col min="10501" max="10501" width="17" style="1" customWidth="1"/>
    <col min="10502" max="10502" width="9.85546875" style="1" customWidth="1"/>
    <col min="10503" max="10503" width="8.85546875" style="1" customWidth="1"/>
    <col min="10504" max="10504" width="14.7109375" style="1" customWidth="1"/>
    <col min="10505" max="10505" width="10.5703125" style="1" customWidth="1"/>
    <col min="10506" max="10506" width="10" style="1" customWidth="1"/>
    <col min="10507" max="10752" width="9.140625" style="1"/>
    <col min="10753" max="10753" width="5.28515625" style="1" customWidth="1"/>
    <col min="10754" max="10754" width="9.28515625" style="1" customWidth="1"/>
    <col min="10755" max="10755" width="15.140625" style="1" customWidth="1"/>
    <col min="10756" max="10756" width="14.85546875" style="1" customWidth="1"/>
    <col min="10757" max="10757" width="17" style="1" customWidth="1"/>
    <col min="10758" max="10758" width="9.85546875" style="1" customWidth="1"/>
    <col min="10759" max="10759" width="8.85546875" style="1" customWidth="1"/>
    <col min="10760" max="10760" width="14.7109375" style="1" customWidth="1"/>
    <col min="10761" max="10761" width="10.5703125" style="1" customWidth="1"/>
    <col min="10762" max="10762" width="10" style="1" customWidth="1"/>
    <col min="10763" max="11008" width="9.140625" style="1"/>
    <col min="11009" max="11009" width="5.28515625" style="1" customWidth="1"/>
    <col min="11010" max="11010" width="9.28515625" style="1" customWidth="1"/>
    <col min="11011" max="11011" width="15.140625" style="1" customWidth="1"/>
    <col min="11012" max="11012" width="14.85546875" style="1" customWidth="1"/>
    <col min="11013" max="11013" width="17" style="1" customWidth="1"/>
    <col min="11014" max="11014" width="9.85546875" style="1" customWidth="1"/>
    <col min="11015" max="11015" width="8.85546875" style="1" customWidth="1"/>
    <col min="11016" max="11016" width="14.7109375" style="1" customWidth="1"/>
    <col min="11017" max="11017" width="10.5703125" style="1" customWidth="1"/>
    <col min="11018" max="11018" width="10" style="1" customWidth="1"/>
    <col min="11019" max="11264" width="9.140625" style="1"/>
    <col min="11265" max="11265" width="5.28515625" style="1" customWidth="1"/>
    <col min="11266" max="11266" width="9.28515625" style="1" customWidth="1"/>
    <col min="11267" max="11267" width="15.140625" style="1" customWidth="1"/>
    <col min="11268" max="11268" width="14.85546875" style="1" customWidth="1"/>
    <col min="11269" max="11269" width="17" style="1" customWidth="1"/>
    <col min="11270" max="11270" width="9.85546875" style="1" customWidth="1"/>
    <col min="11271" max="11271" width="8.85546875" style="1" customWidth="1"/>
    <col min="11272" max="11272" width="14.7109375" style="1" customWidth="1"/>
    <col min="11273" max="11273" width="10.5703125" style="1" customWidth="1"/>
    <col min="11274" max="11274" width="10" style="1" customWidth="1"/>
    <col min="11275" max="11520" width="9.140625" style="1"/>
    <col min="11521" max="11521" width="5.28515625" style="1" customWidth="1"/>
    <col min="11522" max="11522" width="9.28515625" style="1" customWidth="1"/>
    <col min="11523" max="11523" width="15.140625" style="1" customWidth="1"/>
    <col min="11524" max="11524" width="14.85546875" style="1" customWidth="1"/>
    <col min="11525" max="11525" width="17" style="1" customWidth="1"/>
    <col min="11526" max="11526" width="9.85546875" style="1" customWidth="1"/>
    <col min="11527" max="11527" width="8.85546875" style="1" customWidth="1"/>
    <col min="11528" max="11528" width="14.7109375" style="1" customWidth="1"/>
    <col min="11529" max="11529" width="10.5703125" style="1" customWidth="1"/>
    <col min="11530" max="11530" width="10" style="1" customWidth="1"/>
    <col min="11531" max="11776" width="9.140625" style="1"/>
    <col min="11777" max="11777" width="5.28515625" style="1" customWidth="1"/>
    <col min="11778" max="11778" width="9.28515625" style="1" customWidth="1"/>
    <col min="11779" max="11779" width="15.140625" style="1" customWidth="1"/>
    <col min="11780" max="11780" width="14.85546875" style="1" customWidth="1"/>
    <col min="11781" max="11781" width="17" style="1" customWidth="1"/>
    <col min="11782" max="11782" width="9.85546875" style="1" customWidth="1"/>
    <col min="11783" max="11783" width="8.85546875" style="1" customWidth="1"/>
    <col min="11784" max="11784" width="14.7109375" style="1" customWidth="1"/>
    <col min="11785" max="11785" width="10.5703125" style="1" customWidth="1"/>
    <col min="11786" max="11786" width="10" style="1" customWidth="1"/>
    <col min="11787" max="12032" width="9.140625" style="1"/>
    <col min="12033" max="12033" width="5.28515625" style="1" customWidth="1"/>
    <col min="12034" max="12034" width="9.28515625" style="1" customWidth="1"/>
    <col min="12035" max="12035" width="15.140625" style="1" customWidth="1"/>
    <col min="12036" max="12036" width="14.85546875" style="1" customWidth="1"/>
    <col min="12037" max="12037" width="17" style="1" customWidth="1"/>
    <col min="12038" max="12038" width="9.85546875" style="1" customWidth="1"/>
    <col min="12039" max="12039" width="8.85546875" style="1" customWidth="1"/>
    <col min="12040" max="12040" width="14.7109375" style="1" customWidth="1"/>
    <col min="12041" max="12041" width="10.5703125" style="1" customWidth="1"/>
    <col min="12042" max="12042" width="10" style="1" customWidth="1"/>
    <col min="12043" max="12288" width="9.140625" style="1"/>
    <col min="12289" max="12289" width="5.28515625" style="1" customWidth="1"/>
    <col min="12290" max="12290" width="9.28515625" style="1" customWidth="1"/>
    <col min="12291" max="12291" width="15.140625" style="1" customWidth="1"/>
    <col min="12292" max="12292" width="14.85546875" style="1" customWidth="1"/>
    <col min="12293" max="12293" width="17" style="1" customWidth="1"/>
    <col min="12294" max="12294" width="9.85546875" style="1" customWidth="1"/>
    <col min="12295" max="12295" width="8.85546875" style="1" customWidth="1"/>
    <col min="12296" max="12296" width="14.7109375" style="1" customWidth="1"/>
    <col min="12297" max="12297" width="10.5703125" style="1" customWidth="1"/>
    <col min="12298" max="12298" width="10" style="1" customWidth="1"/>
    <col min="12299" max="12544" width="9.140625" style="1"/>
    <col min="12545" max="12545" width="5.28515625" style="1" customWidth="1"/>
    <col min="12546" max="12546" width="9.28515625" style="1" customWidth="1"/>
    <col min="12547" max="12547" width="15.140625" style="1" customWidth="1"/>
    <col min="12548" max="12548" width="14.85546875" style="1" customWidth="1"/>
    <col min="12549" max="12549" width="17" style="1" customWidth="1"/>
    <col min="12550" max="12550" width="9.85546875" style="1" customWidth="1"/>
    <col min="12551" max="12551" width="8.85546875" style="1" customWidth="1"/>
    <col min="12552" max="12552" width="14.7109375" style="1" customWidth="1"/>
    <col min="12553" max="12553" width="10.5703125" style="1" customWidth="1"/>
    <col min="12554" max="12554" width="10" style="1" customWidth="1"/>
    <col min="12555" max="12800" width="9.140625" style="1"/>
    <col min="12801" max="12801" width="5.28515625" style="1" customWidth="1"/>
    <col min="12802" max="12802" width="9.28515625" style="1" customWidth="1"/>
    <col min="12803" max="12803" width="15.140625" style="1" customWidth="1"/>
    <col min="12804" max="12804" width="14.85546875" style="1" customWidth="1"/>
    <col min="12805" max="12805" width="17" style="1" customWidth="1"/>
    <col min="12806" max="12806" width="9.85546875" style="1" customWidth="1"/>
    <col min="12807" max="12807" width="8.85546875" style="1" customWidth="1"/>
    <col min="12808" max="12808" width="14.7109375" style="1" customWidth="1"/>
    <col min="12809" max="12809" width="10.5703125" style="1" customWidth="1"/>
    <col min="12810" max="12810" width="10" style="1" customWidth="1"/>
    <col min="12811" max="13056" width="9.140625" style="1"/>
    <col min="13057" max="13057" width="5.28515625" style="1" customWidth="1"/>
    <col min="13058" max="13058" width="9.28515625" style="1" customWidth="1"/>
    <col min="13059" max="13059" width="15.140625" style="1" customWidth="1"/>
    <col min="13060" max="13060" width="14.85546875" style="1" customWidth="1"/>
    <col min="13061" max="13061" width="17" style="1" customWidth="1"/>
    <col min="13062" max="13062" width="9.85546875" style="1" customWidth="1"/>
    <col min="13063" max="13063" width="8.85546875" style="1" customWidth="1"/>
    <col min="13064" max="13064" width="14.7109375" style="1" customWidth="1"/>
    <col min="13065" max="13065" width="10.5703125" style="1" customWidth="1"/>
    <col min="13066" max="13066" width="10" style="1" customWidth="1"/>
    <col min="13067" max="13312" width="9.140625" style="1"/>
    <col min="13313" max="13313" width="5.28515625" style="1" customWidth="1"/>
    <col min="13314" max="13314" width="9.28515625" style="1" customWidth="1"/>
    <col min="13315" max="13315" width="15.140625" style="1" customWidth="1"/>
    <col min="13316" max="13316" width="14.85546875" style="1" customWidth="1"/>
    <col min="13317" max="13317" width="17" style="1" customWidth="1"/>
    <col min="13318" max="13318" width="9.85546875" style="1" customWidth="1"/>
    <col min="13319" max="13319" width="8.85546875" style="1" customWidth="1"/>
    <col min="13320" max="13320" width="14.7109375" style="1" customWidth="1"/>
    <col min="13321" max="13321" width="10.5703125" style="1" customWidth="1"/>
    <col min="13322" max="13322" width="10" style="1" customWidth="1"/>
    <col min="13323" max="13568" width="9.140625" style="1"/>
    <col min="13569" max="13569" width="5.28515625" style="1" customWidth="1"/>
    <col min="13570" max="13570" width="9.28515625" style="1" customWidth="1"/>
    <col min="13571" max="13571" width="15.140625" style="1" customWidth="1"/>
    <col min="13572" max="13572" width="14.85546875" style="1" customWidth="1"/>
    <col min="13573" max="13573" width="17" style="1" customWidth="1"/>
    <col min="13574" max="13574" width="9.85546875" style="1" customWidth="1"/>
    <col min="13575" max="13575" width="8.85546875" style="1" customWidth="1"/>
    <col min="13576" max="13576" width="14.7109375" style="1" customWidth="1"/>
    <col min="13577" max="13577" width="10.5703125" style="1" customWidth="1"/>
    <col min="13578" max="13578" width="10" style="1" customWidth="1"/>
    <col min="13579" max="13824" width="9.140625" style="1"/>
    <col min="13825" max="13825" width="5.28515625" style="1" customWidth="1"/>
    <col min="13826" max="13826" width="9.28515625" style="1" customWidth="1"/>
    <col min="13827" max="13827" width="15.140625" style="1" customWidth="1"/>
    <col min="13828" max="13828" width="14.85546875" style="1" customWidth="1"/>
    <col min="13829" max="13829" width="17" style="1" customWidth="1"/>
    <col min="13830" max="13830" width="9.85546875" style="1" customWidth="1"/>
    <col min="13831" max="13831" width="8.85546875" style="1" customWidth="1"/>
    <col min="13832" max="13832" width="14.7109375" style="1" customWidth="1"/>
    <col min="13833" max="13833" width="10.5703125" style="1" customWidth="1"/>
    <col min="13834" max="13834" width="10" style="1" customWidth="1"/>
    <col min="13835" max="14080" width="9.140625" style="1"/>
    <col min="14081" max="14081" width="5.28515625" style="1" customWidth="1"/>
    <col min="14082" max="14082" width="9.28515625" style="1" customWidth="1"/>
    <col min="14083" max="14083" width="15.140625" style="1" customWidth="1"/>
    <col min="14084" max="14084" width="14.85546875" style="1" customWidth="1"/>
    <col min="14085" max="14085" width="17" style="1" customWidth="1"/>
    <col min="14086" max="14086" width="9.85546875" style="1" customWidth="1"/>
    <col min="14087" max="14087" width="8.85546875" style="1" customWidth="1"/>
    <col min="14088" max="14088" width="14.7109375" style="1" customWidth="1"/>
    <col min="14089" max="14089" width="10.5703125" style="1" customWidth="1"/>
    <col min="14090" max="14090" width="10" style="1" customWidth="1"/>
    <col min="14091" max="14336" width="9.140625" style="1"/>
    <col min="14337" max="14337" width="5.28515625" style="1" customWidth="1"/>
    <col min="14338" max="14338" width="9.28515625" style="1" customWidth="1"/>
    <col min="14339" max="14339" width="15.140625" style="1" customWidth="1"/>
    <col min="14340" max="14340" width="14.85546875" style="1" customWidth="1"/>
    <col min="14341" max="14341" width="17" style="1" customWidth="1"/>
    <col min="14342" max="14342" width="9.85546875" style="1" customWidth="1"/>
    <col min="14343" max="14343" width="8.85546875" style="1" customWidth="1"/>
    <col min="14344" max="14344" width="14.7109375" style="1" customWidth="1"/>
    <col min="14345" max="14345" width="10.5703125" style="1" customWidth="1"/>
    <col min="14346" max="14346" width="10" style="1" customWidth="1"/>
    <col min="14347" max="14592" width="9.140625" style="1"/>
    <col min="14593" max="14593" width="5.28515625" style="1" customWidth="1"/>
    <col min="14594" max="14594" width="9.28515625" style="1" customWidth="1"/>
    <col min="14595" max="14595" width="15.140625" style="1" customWidth="1"/>
    <col min="14596" max="14596" width="14.85546875" style="1" customWidth="1"/>
    <col min="14597" max="14597" width="17" style="1" customWidth="1"/>
    <col min="14598" max="14598" width="9.85546875" style="1" customWidth="1"/>
    <col min="14599" max="14599" width="8.85546875" style="1" customWidth="1"/>
    <col min="14600" max="14600" width="14.7109375" style="1" customWidth="1"/>
    <col min="14601" max="14601" width="10.5703125" style="1" customWidth="1"/>
    <col min="14602" max="14602" width="10" style="1" customWidth="1"/>
    <col min="14603" max="14848" width="9.140625" style="1"/>
    <col min="14849" max="14849" width="5.28515625" style="1" customWidth="1"/>
    <col min="14850" max="14850" width="9.28515625" style="1" customWidth="1"/>
    <col min="14851" max="14851" width="15.140625" style="1" customWidth="1"/>
    <col min="14852" max="14852" width="14.85546875" style="1" customWidth="1"/>
    <col min="14853" max="14853" width="17" style="1" customWidth="1"/>
    <col min="14854" max="14854" width="9.85546875" style="1" customWidth="1"/>
    <col min="14855" max="14855" width="8.85546875" style="1" customWidth="1"/>
    <col min="14856" max="14856" width="14.7109375" style="1" customWidth="1"/>
    <col min="14857" max="14857" width="10.5703125" style="1" customWidth="1"/>
    <col min="14858" max="14858" width="10" style="1" customWidth="1"/>
    <col min="14859" max="15104" width="9.140625" style="1"/>
    <col min="15105" max="15105" width="5.28515625" style="1" customWidth="1"/>
    <col min="15106" max="15106" width="9.28515625" style="1" customWidth="1"/>
    <col min="15107" max="15107" width="15.140625" style="1" customWidth="1"/>
    <col min="15108" max="15108" width="14.85546875" style="1" customWidth="1"/>
    <col min="15109" max="15109" width="17" style="1" customWidth="1"/>
    <col min="15110" max="15110" width="9.85546875" style="1" customWidth="1"/>
    <col min="15111" max="15111" width="8.85546875" style="1" customWidth="1"/>
    <col min="15112" max="15112" width="14.7109375" style="1" customWidth="1"/>
    <col min="15113" max="15113" width="10.5703125" style="1" customWidth="1"/>
    <col min="15114" max="15114" width="10" style="1" customWidth="1"/>
    <col min="15115" max="15360" width="9.140625" style="1"/>
    <col min="15361" max="15361" width="5.28515625" style="1" customWidth="1"/>
    <col min="15362" max="15362" width="9.28515625" style="1" customWidth="1"/>
    <col min="15363" max="15363" width="15.140625" style="1" customWidth="1"/>
    <col min="15364" max="15364" width="14.85546875" style="1" customWidth="1"/>
    <col min="15365" max="15365" width="17" style="1" customWidth="1"/>
    <col min="15366" max="15366" width="9.85546875" style="1" customWidth="1"/>
    <col min="15367" max="15367" width="8.85546875" style="1" customWidth="1"/>
    <col min="15368" max="15368" width="14.7109375" style="1" customWidth="1"/>
    <col min="15369" max="15369" width="10.5703125" style="1" customWidth="1"/>
    <col min="15370" max="15370" width="10" style="1" customWidth="1"/>
    <col min="15371" max="15616" width="9.140625" style="1"/>
    <col min="15617" max="15617" width="5.28515625" style="1" customWidth="1"/>
    <col min="15618" max="15618" width="9.28515625" style="1" customWidth="1"/>
    <col min="15619" max="15619" width="15.140625" style="1" customWidth="1"/>
    <col min="15620" max="15620" width="14.85546875" style="1" customWidth="1"/>
    <col min="15621" max="15621" width="17" style="1" customWidth="1"/>
    <col min="15622" max="15622" width="9.85546875" style="1" customWidth="1"/>
    <col min="15623" max="15623" width="8.85546875" style="1" customWidth="1"/>
    <col min="15624" max="15624" width="14.7109375" style="1" customWidth="1"/>
    <col min="15625" max="15625" width="10.5703125" style="1" customWidth="1"/>
    <col min="15626" max="15626" width="10" style="1" customWidth="1"/>
    <col min="15627" max="15872" width="9.140625" style="1"/>
    <col min="15873" max="15873" width="5.28515625" style="1" customWidth="1"/>
    <col min="15874" max="15874" width="9.28515625" style="1" customWidth="1"/>
    <col min="15875" max="15875" width="15.140625" style="1" customWidth="1"/>
    <col min="15876" max="15876" width="14.85546875" style="1" customWidth="1"/>
    <col min="15877" max="15877" width="17" style="1" customWidth="1"/>
    <col min="15878" max="15878" width="9.85546875" style="1" customWidth="1"/>
    <col min="15879" max="15879" width="8.85546875" style="1" customWidth="1"/>
    <col min="15880" max="15880" width="14.7109375" style="1" customWidth="1"/>
    <col min="15881" max="15881" width="10.5703125" style="1" customWidth="1"/>
    <col min="15882" max="15882" width="10" style="1" customWidth="1"/>
    <col min="15883" max="16128" width="9.140625" style="1"/>
    <col min="16129" max="16129" width="5.28515625" style="1" customWidth="1"/>
    <col min="16130" max="16130" width="9.28515625" style="1" customWidth="1"/>
    <col min="16131" max="16131" width="15.140625" style="1" customWidth="1"/>
    <col min="16132" max="16132" width="14.85546875" style="1" customWidth="1"/>
    <col min="16133" max="16133" width="17" style="1" customWidth="1"/>
    <col min="16134" max="16134" width="9.85546875" style="1" customWidth="1"/>
    <col min="16135" max="16135" width="8.85546875" style="1" customWidth="1"/>
    <col min="16136" max="16136" width="14.7109375" style="1" customWidth="1"/>
    <col min="16137" max="16137" width="10.5703125" style="1" customWidth="1"/>
    <col min="16138" max="16138" width="10" style="1" customWidth="1"/>
    <col min="16139" max="16384" width="9.140625" style="1"/>
  </cols>
  <sheetData>
    <row r="1" spans="1:9" ht="15" x14ac:dyDescent="0.25">
      <c r="C1" s="2" t="s">
        <v>0</v>
      </c>
      <c r="E1" s="2" t="s">
        <v>1</v>
      </c>
    </row>
    <row r="2" spans="1:9" ht="15" x14ac:dyDescent="0.25">
      <c r="F2" s="2"/>
    </row>
    <row r="3" spans="1:9" ht="15" x14ac:dyDescent="0.25">
      <c r="A3" s="2" t="s">
        <v>2</v>
      </c>
      <c r="F3" s="2" t="s">
        <v>3</v>
      </c>
    </row>
    <row r="4" spans="1:9" ht="15" x14ac:dyDescent="0.25">
      <c r="A4" s="2" t="s">
        <v>4</v>
      </c>
      <c r="F4" s="2" t="s">
        <v>4</v>
      </c>
    </row>
    <row r="5" spans="1:9" ht="15" x14ac:dyDescent="0.25">
      <c r="A5" s="2" t="s">
        <v>5</v>
      </c>
      <c r="F5" s="2" t="s">
        <v>6</v>
      </c>
    </row>
    <row r="6" spans="1:9" ht="15" x14ac:dyDescent="0.25">
      <c r="A6" s="2"/>
      <c r="F6" s="2"/>
    </row>
    <row r="7" spans="1:9" s="4" customFormat="1" ht="15" x14ac:dyDescent="0.25">
      <c r="A7" s="3" t="s">
        <v>7</v>
      </c>
      <c r="B7" s="1"/>
      <c r="C7" s="1"/>
      <c r="D7" s="1"/>
      <c r="E7" s="1"/>
      <c r="F7" s="3" t="s">
        <v>8</v>
      </c>
      <c r="G7" s="1"/>
      <c r="H7" s="1"/>
    </row>
    <row r="8" spans="1:9" ht="15" x14ac:dyDescent="0.25">
      <c r="A8" s="3" t="s">
        <v>9</v>
      </c>
      <c r="F8" s="3" t="s">
        <v>9</v>
      </c>
    </row>
    <row r="9" spans="1:9" s="4" customFormat="1" ht="15" x14ac:dyDescent="0.25">
      <c r="A9" s="5"/>
    </row>
    <row r="10" spans="1:9" ht="14.25" x14ac:dyDescent="0.2">
      <c r="A10" s="182" t="s">
        <v>10</v>
      </c>
      <c r="B10" s="182"/>
      <c r="C10" s="182"/>
      <c r="D10" s="182"/>
      <c r="E10" s="182"/>
      <c r="F10" s="182"/>
      <c r="G10" s="182"/>
      <c r="H10" s="182"/>
      <c r="I10" s="6"/>
    </row>
    <row r="11" spans="1:9" ht="14.25" x14ac:dyDescent="0.2">
      <c r="A11" s="182" t="s">
        <v>11</v>
      </c>
      <c r="B11" s="182"/>
      <c r="C11" s="182"/>
      <c r="D11" s="182"/>
      <c r="E11" s="182"/>
      <c r="F11" s="182"/>
      <c r="G11" s="182"/>
      <c r="H11" s="182"/>
      <c r="I11" s="6"/>
    </row>
    <row r="12" spans="1:9" ht="37.15" customHeight="1" x14ac:dyDescent="0.2">
      <c r="A12" s="183" t="s">
        <v>114</v>
      </c>
      <c r="B12" s="184"/>
      <c r="C12" s="184"/>
      <c r="D12" s="184"/>
      <c r="E12" s="184"/>
      <c r="F12" s="184"/>
      <c r="G12" s="184"/>
      <c r="H12" s="184"/>
      <c r="I12" s="7"/>
    </row>
    <row r="13" spans="1:9" ht="15" x14ac:dyDescent="0.25">
      <c r="A13" s="8"/>
      <c r="D13" s="9"/>
      <c r="E13" s="10" t="s">
        <v>12</v>
      </c>
    </row>
    <row r="14" spans="1:9" ht="57.75" customHeight="1" x14ac:dyDescent="0.2">
      <c r="A14" s="11" t="s">
        <v>13</v>
      </c>
      <c r="B14" s="166" t="s">
        <v>14</v>
      </c>
      <c r="C14" s="167"/>
      <c r="D14" s="155" t="s">
        <v>15</v>
      </c>
      <c r="E14" s="156"/>
      <c r="F14" s="155" t="s">
        <v>16</v>
      </c>
      <c r="G14" s="156"/>
      <c r="H14" s="11" t="s">
        <v>17</v>
      </c>
    </row>
    <row r="15" spans="1:9" x14ac:dyDescent="0.2">
      <c r="A15" s="12">
        <v>1</v>
      </c>
      <c r="B15" s="180">
        <v>2</v>
      </c>
      <c r="C15" s="181"/>
      <c r="D15" s="180">
        <v>3</v>
      </c>
      <c r="E15" s="181"/>
      <c r="F15" s="180">
        <v>4</v>
      </c>
      <c r="G15" s="181"/>
      <c r="H15" s="12">
        <v>5</v>
      </c>
    </row>
    <row r="16" spans="1:9" ht="29.25" customHeight="1" x14ac:dyDescent="0.2">
      <c r="A16" s="158">
        <v>1</v>
      </c>
      <c r="B16" s="160" t="s">
        <v>18</v>
      </c>
      <c r="C16" s="161"/>
      <c r="D16" s="164" t="s">
        <v>19</v>
      </c>
      <c r="E16" s="165"/>
      <c r="F16" s="166" t="s">
        <v>20</v>
      </c>
      <c r="G16" s="167"/>
      <c r="H16" s="170">
        <f>E17*E18*E19*E20*E21*E22</f>
        <v>1298.001</v>
      </c>
    </row>
    <row r="17" spans="1:16" x14ac:dyDescent="0.2">
      <c r="A17" s="174"/>
      <c r="B17" s="175"/>
      <c r="C17" s="176"/>
      <c r="D17" s="13" t="s">
        <v>21</v>
      </c>
      <c r="E17" s="14">
        <v>0.5</v>
      </c>
      <c r="F17" s="177"/>
      <c r="G17" s="178"/>
      <c r="H17" s="179"/>
    </row>
    <row r="18" spans="1:16" ht="27" customHeight="1" x14ac:dyDescent="0.2">
      <c r="A18" s="174"/>
      <c r="B18" s="175"/>
      <c r="C18" s="176"/>
      <c r="D18" s="15" t="s">
        <v>22</v>
      </c>
      <c r="E18" s="14">
        <v>3284</v>
      </c>
      <c r="F18" s="177"/>
      <c r="G18" s="178"/>
      <c r="H18" s="179"/>
    </row>
    <row r="19" spans="1:16" x14ac:dyDescent="0.2">
      <c r="A19" s="174"/>
      <c r="B19" s="175"/>
      <c r="C19" s="176"/>
      <c r="D19" s="13" t="s">
        <v>23</v>
      </c>
      <c r="E19" s="16">
        <v>0.5</v>
      </c>
      <c r="F19" s="177"/>
      <c r="G19" s="178"/>
      <c r="H19" s="179"/>
      <c r="P19" s="17"/>
    </row>
    <row r="20" spans="1:16" x14ac:dyDescent="0.2">
      <c r="A20" s="174"/>
      <c r="B20" s="175"/>
      <c r="C20" s="176"/>
      <c r="D20" s="13" t="s">
        <v>24</v>
      </c>
      <c r="E20" s="14">
        <v>1.55</v>
      </c>
      <c r="F20" s="177"/>
      <c r="G20" s="178"/>
      <c r="H20" s="179"/>
    </row>
    <row r="21" spans="1:16" ht="15.6" customHeight="1" x14ac:dyDescent="0.2">
      <c r="A21" s="174"/>
      <c r="B21" s="175"/>
      <c r="C21" s="176"/>
      <c r="D21" s="13" t="s">
        <v>25</v>
      </c>
      <c r="E21" s="14">
        <v>1.2</v>
      </c>
      <c r="F21" s="177"/>
      <c r="G21" s="178"/>
      <c r="H21" s="179"/>
    </row>
    <row r="22" spans="1:16" x14ac:dyDescent="0.2">
      <c r="A22" s="159"/>
      <c r="B22" s="162"/>
      <c r="C22" s="163"/>
      <c r="D22" s="18" t="s">
        <v>26</v>
      </c>
      <c r="E22" s="19">
        <v>0.85</v>
      </c>
      <c r="F22" s="168"/>
      <c r="G22" s="169"/>
      <c r="H22" s="171"/>
    </row>
    <row r="23" spans="1:16" ht="29.25" customHeight="1" x14ac:dyDescent="0.2">
      <c r="A23" s="158">
        <v>2</v>
      </c>
      <c r="B23" s="160" t="s">
        <v>27</v>
      </c>
      <c r="C23" s="161"/>
      <c r="D23" s="164" t="s">
        <v>19</v>
      </c>
      <c r="E23" s="165"/>
      <c r="F23" s="166" t="s">
        <v>28</v>
      </c>
      <c r="G23" s="167"/>
      <c r="H23" s="170">
        <f>E24*E25*E26*E27*E28*E29*E30</f>
        <v>627.63607500000012</v>
      </c>
    </row>
    <row r="24" spans="1:16" x14ac:dyDescent="0.2">
      <c r="A24" s="174"/>
      <c r="B24" s="175"/>
      <c r="C24" s="176"/>
      <c r="D24" s="13" t="s">
        <v>21</v>
      </c>
      <c r="E24" s="14">
        <v>0.5</v>
      </c>
      <c r="F24" s="177"/>
      <c r="G24" s="178"/>
      <c r="H24" s="179"/>
    </row>
    <row r="25" spans="1:16" ht="27" customHeight="1" x14ac:dyDescent="0.2">
      <c r="A25" s="174"/>
      <c r="B25" s="175"/>
      <c r="C25" s="176"/>
      <c r="D25" s="15" t="s">
        <v>22</v>
      </c>
      <c r="E25" s="14">
        <v>1067</v>
      </c>
      <c r="F25" s="177"/>
      <c r="G25" s="178"/>
      <c r="H25" s="179"/>
    </row>
    <row r="26" spans="1:16" x14ac:dyDescent="0.2">
      <c r="A26" s="174"/>
      <c r="B26" s="175"/>
      <c r="C26" s="176"/>
      <c r="D26" s="13" t="s">
        <v>23</v>
      </c>
      <c r="E26" s="16">
        <v>0.5</v>
      </c>
      <c r="F26" s="177"/>
      <c r="G26" s="178"/>
      <c r="H26" s="179"/>
    </row>
    <row r="27" spans="1:16" x14ac:dyDescent="0.2">
      <c r="A27" s="174"/>
      <c r="B27" s="175"/>
      <c r="C27" s="176"/>
      <c r="D27" s="13" t="s">
        <v>29</v>
      </c>
      <c r="E27" s="16">
        <v>1.55</v>
      </c>
      <c r="F27" s="177"/>
      <c r="G27" s="178"/>
      <c r="H27" s="179"/>
    </row>
    <row r="28" spans="1:16" x14ac:dyDescent="0.2">
      <c r="A28" s="174"/>
      <c r="B28" s="175"/>
      <c r="C28" s="176"/>
      <c r="D28" s="13" t="s">
        <v>30</v>
      </c>
      <c r="E28" s="16">
        <v>1.1499999999999999</v>
      </c>
      <c r="F28" s="177"/>
      <c r="G28" s="178"/>
      <c r="H28" s="179"/>
    </row>
    <row r="29" spans="1:16" ht="15.75" customHeight="1" x14ac:dyDescent="0.2">
      <c r="A29" s="174"/>
      <c r="B29" s="175"/>
      <c r="C29" s="176"/>
      <c r="D29" s="13" t="s">
        <v>31</v>
      </c>
      <c r="E29" s="14">
        <v>1.1000000000000001</v>
      </c>
      <c r="F29" s="177"/>
      <c r="G29" s="178"/>
      <c r="H29" s="179"/>
    </row>
    <row r="30" spans="1:16" x14ac:dyDescent="0.2">
      <c r="A30" s="159"/>
      <c r="B30" s="162"/>
      <c r="C30" s="163"/>
      <c r="D30" s="18" t="s">
        <v>32</v>
      </c>
      <c r="E30" s="19">
        <v>1.2</v>
      </c>
      <c r="F30" s="168"/>
      <c r="G30" s="169"/>
      <c r="H30" s="171"/>
    </row>
    <row r="31" spans="1:16" ht="29.25" customHeight="1" x14ac:dyDescent="0.2">
      <c r="A31" s="158">
        <v>3</v>
      </c>
      <c r="B31" s="160" t="s">
        <v>33</v>
      </c>
      <c r="C31" s="161"/>
      <c r="D31" s="164" t="s">
        <v>19</v>
      </c>
      <c r="E31" s="165"/>
      <c r="F31" s="166" t="s">
        <v>34</v>
      </c>
      <c r="G31" s="167"/>
      <c r="H31" s="170">
        <f>E32*E33*E34*E35*E36</f>
        <v>6230.4047999999993</v>
      </c>
    </row>
    <row r="32" spans="1:16" x14ac:dyDescent="0.2">
      <c r="A32" s="174"/>
      <c r="B32" s="175"/>
      <c r="C32" s="176"/>
      <c r="D32" s="13" t="s">
        <v>21</v>
      </c>
      <c r="E32" s="14">
        <v>1.2</v>
      </c>
      <c r="F32" s="177"/>
      <c r="G32" s="178"/>
      <c r="H32" s="179"/>
    </row>
    <row r="33" spans="1:8" ht="27" customHeight="1" x14ac:dyDescent="0.2">
      <c r="A33" s="174"/>
      <c r="B33" s="175"/>
      <c r="C33" s="176"/>
      <c r="D33" s="15" t="s">
        <v>22</v>
      </c>
      <c r="E33" s="14">
        <v>3284</v>
      </c>
      <c r="F33" s="177"/>
      <c r="G33" s="178"/>
      <c r="H33" s="179"/>
    </row>
    <row r="34" spans="1:8" x14ac:dyDescent="0.2">
      <c r="A34" s="174"/>
      <c r="B34" s="175"/>
      <c r="C34" s="176"/>
      <c r="D34" s="13" t="s">
        <v>35</v>
      </c>
      <c r="E34" s="14">
        <v>1.55</v>
      </c>
      <c r="F34" s="177"/>
      <c r="G34" s="178"/>
      <c r="H34" s="179"/>
    </row>
    <row r="35" spans="1:8" x14ac:dyDescent="0.2">
      <c r="A35" s="174"/>
      <c r="B35" s="175"/>
      <c r="C35" s="176"/>
      <c r="D35" s="13" t="s">
        <v>36</v>
      </c>
      <c r="E35" s="14">
        <v>1.2</v>
      </c>
      <c r="F35" s="177"/>
      <c r="G35" s="178"/>
      <c r="H35" s="179"/>
    </row>
    <row r="36" spans="1:8" x14ac:dyDescent="0.2">
      <c r="A36" s="159"/>
      <c r="B36" s="162"/>
      <c r="C36" s="163"/>
      <c r="D36" s="18" t="s">
        <v>37</v>
      </c>
      <c r="E36" s="19">
        <v>0.85</v>
      </c>
      <c r="F36" s="168"/>
      <c r="G36" s="169"/>
      <c r="H36" s="171"/>
    </row>
    <row r="37" spans="1:8" ht="29.25" customHeight="1" x14ac:dyDescent="0.2">
      <c r="A37" s="158">
        <v>4</v>
      </c>
      <c r="B37" s="160" t="s">
        <v>27</v>
      </c>
      <c r="C37" s="161"/>
      <c r="D37" s="164" t="s">
        <v>19</v>
      </c>
      <c r="E37" s="165"/>
      <c r="F37" s="166" t="s">
        <v>38</v>
      </c>
      <c r="G37" s="167"/>
      <c r="H37" s="170">
        <f>E38*E39*E40*E41*E42*E43</f>
        <v>3012.6531599999998</v>
      </c>
    </row>
    <row r="38" spans="1:8" x14ac:dyDescent="0.2">
      <c r="A38" s="174"/>
      <c r="B38" s="175"/>
      <c r="C38" s="176"/>
      <c r="D38" s="13" t="s">
        <v>21</v>
      </c>
      <c r="E38" s="14">
        <v>1.2</v>
      </c>
      <c r="F38" s="177"/>
      <c r="G38" s="178"/>
      <c r="H38" s="179"/>
    </row>
    <row r="39" spans="1:8" ht="27" customHeight="1" x14ac:dyDescent="0.2">
      <c r="A39" s="174"/>
      <c r="B39" s="175"/>
      <c r="C39" s="176"/>
      <c r="D39" s="15" t="s">
        <v>22</v>
      </c>
      <c r="E39" s="14">
        <v>1067</v>
      </c>
      <c r="F39" s="177"/>
      <c r="G39" s="178"/>
      <c r="H39" s="179"/>
    </row>
    <row r="40" spans="1:8" x14ac:dyDescent="0.2">
      <c r="A40" s="174"/>
      <c r="B40" s="175"/>
      <c r="C40" s="176"/>
      <c r="D40" s="13" t="s">
        <v>39</v>
      </c>
      <c r="E40" s="16">
        <v>1.55</v>
      </c>
      <c r="F40" s="177"/>
      <c r="G40" s="178"/>
      <c r="H40" s="179"/>
    </row>
    <row r="41" spans="1:8" x14ac:dyDescent="0.2">
      <c r="A41" s="174"/>
      <c r="B41" s="175"/>
      <c r="C41" s="176"/>
      <c r="D41" s="13" t="s">
        <v>40</v>
      </c>
      <c r="E41" s="16">
        <v>1.1499999999999999</v>
      </c>
      <c r="F41" s="177"/>
      <c r="G41" s="178"/>
      <c r="H41" s="179"/>
    </row>
    <row r="42" spans="1:8" ht="15.75" customHeight="1" x14ac:dyDescent="0.2">
      <c r="A42" s="174"/>
      <c r="B42" s="175"/>
      <c r="C42" s="176"/>
      <c r="D42" s="13" t="s">
        <v>41</v>
      </c>
      <c r="E42" s="14">
        <v>1.1000000000000001</v>
      </c>
      <c r="F42" s="177"/>
      <c r="G42" s="178"/>
      <c r="H42" s="179"/>
    </row>
    <row r="43" spans="1:8" x14ac:dyDescent="0.2">
      <c r="A43" s="159"/>
      <c r="B43" s="162"/>
      <c r="C43" s="163"/>
      <c r="D43" s="18" t="s">
        <v>42</v>
      </c>
      <c r="E43" s="19">
        <v>1.2</v>
      </c>
      <c r="F43" s="168"/>
      <c r="G43" s="169"/>
      <c r="H43" s="171"/>
    </row>
    <row r="44" spans="1:8" ht="29.25" customHeight="1" x14ac:dyDescent="0.2">
      <c r="A44" s="158">
        <v>5</v>
      </c>
      <c r="B44" s="160" t="s">
        <v>43</v>
      </c>
      <c r="C44" s="161"/>
      <c r="D44" s="164" t="s">
        <v>44</v>
      </c>
      <c r="E44" s="165"/>
      <c r="F44" s="166" t="s">
        <v>45</v>
      </c>
      <c r="G44" s="167"/>
      <c r="H44" s="170">
        <f>E45*E46*E47</f>
        <v>380.79999999999995</v>
      </c>
    </row>
    <row r="45" spans="1:8" x14ac:dyDescent="0.2">
      <c r="A45" s="174"/>
      <c r="B45" s="175"/>
      <c r="C45" s="176"/>
      <c r="D45" s="13" t="s">
        <v>21</v>
      </c>
      <c r="E45" s="14">
        <v>1.7</v>
      </c>
      <c r="F45" s="177"/>
      <c r="G45" s="178"/>
      <c r="H45" s="179"/>
    </row>
    <row r="46" spans="1:8" ht="40.9" customHeight="1" x14ac:dyDescent="0.2">
      <c r="A46" s="174"/>
      <c r="B46" s="175"/>
      <c r="C46" s="176"/>
      <c r="D46" s="15" t="s">
        <v>46</v>
      </c>
      <c r="E46" s="14">
        <v>320</v>
      </c>
      <c r="F46" s="177"/>
      <c r="G46" s="178"/>
      <c r="H46" s="179"/>
    </row>
    <row r="47" spans="1:8" ht="25.5" x14ac:dyDescent="0.2">
      <c r="A47" s="159"/>
      <c r="B47" s="162"/>
      <c r="C47" s="163"/>
      <c r="D47" s="18" t="s">
        <v>47</v>
      </c>
      <c r="E47" s="20">
        <v>0.7</v>
      </c>
      <c r="F47" s="168"/>
      <c r="G47" s="169"/>
      <c r="H47" s="171"/>
    </row>
    <row r="48" spans="1:8" ht="29.25" customHeight="1" x14ac:dyDescent="0.2">
      <c r="A48" s="158">
        <v>6</v>
      </c>
      <c r="B48" s="160" t="s">
        <v>48</v>
      </c>
      <c r="C48" s="161"/>
      <c r="D48" s="164" t="s">
        <v>49</v>
      </c>
      <c r="E48" s="165"/>
      <c r="F48" s="166" t="s">
        <v>50</v>
      </c>
      <c r="G48" s="167"/>
      <c r="H48" s="170">
        <f>E49*9</f>
        <v>4320</v>
      </c>
    </row>
    <row r="49" spans="1:8" ht="34.15" customHeight="1" x14ac:dyDescent="0.2">
      <c r="A49" s="159"/>
      <c r="B49" s="162"/>
      <c r="C49" s="163"/>
      <c r="D49" s="21" t="s">
        <v>51</v>
      </c>
      <c r="E49" s="19">
        <v>480</v>
      </c>
      <c r="F49" s="168"/>
      <c r="G49" s="169"/>
      <c r="H49" s="171"/>
    </row>
    <row r="50" spans="1:8" ht="28.5" customHeight="1" x14ac:dyDescent="0.2">
      <c r="A50" s="158">
        <v>7</v>
      </c>
      <c r="B50" s="160" t="s">
        <v>52</v>
      </c>
      <c r="C50" s="161"/>
      <c r="D50" s="164" t="s">
        <v>53</v>
      </c>
      <c r="E50" s="165"/>
      <c r="F50" s="166" t="s">
        <v>54</v>
      </c>
      <c r="G50" s="167"/>
      <c r="H50" s="170">
        <f>0.0875*(H16+H31)</f>
        <v>658.73550749999993</v>
      </c>
    </row>
    <row r="51" spans="1:8" ht="30" customHeight="1" x14ac:dyDescent="0.2">
      <c r="A51" s="159"/>
      <c r="B51" s="162"/>
      <c r="C51" s="163"/>
      <c r="D51" s="21" t="s">
        <v>55</v>
      </c>
      <c r="E51" s="19"/>
      <c r="F51" s="168"/>
      <c r="G51" s="169"/>
      <c r="H51" s="171"/>
    </row>
    <row r="52" spans="1:8" ht="28.5" customHeight="1" x14ac:dyDescent="0.2">
      <c r="A52" s="158">
        <v>8</v>
      </c>
      <c r="B52" s="160" t="s">
        <v>56</v>
      </c>
      <c r="C52" s="161"/>
      <c r="D52" s="164" t="s">
        <v>53</v>
      </c>
      <c r="E52" s="165"/>
      <c r="F52" s="166" t="s">
        <v>57</v>
      </c>
      <c r="G52" s="167"/>
      <c r="H52" s="172">
        <f>0.06*(H16+H31+H50)*2.5</f>
        <v>1228.0711961249999</v>
      </c>
    </row>
    <row r="53" spans="1:8" ht="26.25" customHeight="1" x14ac:dyDescent="0.2">
      <c r="A53" s="159"/>
      <c r="B53" s="162"/>
      <c r="C53" s="163"/>
      <c r="D53" s="22" t="s">
        <v>58</v>
      </c>
      <c r="E53" s="23" t="s">
        <v>59</v>
      </c>
      <c r="F53" s="168"/>
      <c r="G53" s="169"/>
      <c r="H53" s="173"/>
    </row>
    <row r="54" spans="1:8" ht="17.25" customHeight="1" x14ac:dyDescent="0.2">
      <c r="A54" s="11">
        <v>9</v>
      </c>
      <c r="B54" s="151" t="s">
        <v>60</v>
      </c>
      <c r="C54" s="152"/>
      <c r="D54" s="153"/>
      <c r="E54" s="154"/>
      <c r="F54" s="155" t="s">
        <v>61</v>
      </c>
      <c r="G54" s="156"/>
      <c r="H54" s="24">
        <f>SUM(H16:H53)</f>
        <v>17756.301738624999</v>
      </c>
    </row>
    <row r="55" spans="1:8" ht="55.9" customHeight="1" x14ac:dyDescent="0.2">
      <c r="A55" s="11">
        <v>10</v>
      </c>
      <c r="B55" s="151" t="s">
        <v>62</v>
      </c>
      <c r="C55" s="152"/>
      <c r="D55" s="153" t="s">
        <v>63</v>
      </c>
      <c r="E55" s="154"/>
      <c r="F55" s="155" t="s">
        <v>64</v>
      </c>
      <c r="G55" s="156"/>
      <c r="H55" s="24">
        <f>4.35*H54</f>
        <v>77239.912563018748</v>
      </c>
    </row>
    <row r="56" spans="1:8" ht="53.25" customHeight="1" x14ac:dyDescent="0.2">
      <c r="A56" s="11">
        <v>11</v>
      </c>
      <c r="B56" s="151" t="s">
        <v>65</v>
      </c>
      <c r="C56" s="152"/>
      <c r="D56" s="153" t="s">
        <v>66</v>
      </c>
      <c r="E56" s="154"/>
      <c r="F56" s="155"/>
      <c r="G56" s="156"/>
      <c r="H56" s="24">
        <f>1*2400</f>
        <v>2400</v>
      </c>
    </row>
    <row r="57" spans="1:8" ht="13.15" customHeight="1" x14ac:dyDescent="0.2">
      <c r="A57" s="11">
        <v>12</v>
      </c>
      <c r="B57" s="157" t="s">
        <v>67</v>
      </c>
      <c r="C57" s="152"/>
      <c r="D57" s="153"/>
      <c r="E57" s="154"/>
      <c r="F57" s="155" t="s">
        <v>68</v>
      </c>
      <c r="G57" s="156"/>
      <c r="H57" s="25">
        <f>H55+H56</f>
        <v>79639.912563018748</v>
      </c>
    </row>
    <row r="60" spans="1:8" s="26" customFormat="1" x14ac:dyDescent="0.2">
      <c r="B60" s="27" t="s">
        <v>69</v>
      </c>
      <c r="C60" s="27"/>
      <c r="D60" s="28" t="s">
        <v>70</v>
      </c>
      <c r="F60" s="27" t="s">
        <v>71</v>
      </c>
      <c r="H60" s="29"/>
    </row>
  </sheetData>
  <mergeCells count="61">
    <mergeCell ref="A10:H10"/>
    <mergeCell ref="A11:H11"/>
    <mergeCell ref="A12:H12"/>
    <mergeCell ref="B14:C14"/>
    <mergeCell ref="D14:E14"/>
    <mergeCell ref="F14:G14"/>
    <mergeCell ref="B15:C15"/>
    <mergeCell ref="D15:E15"/>
    <mergeCell ref="F15:G15"/>
    <mergeCell ref="A16:A22"/>
    <mergeCell ref="B16:C22"/>
    <mergeCell ref="D16:E16"/>
    <mergeCell ref="F16:G22"/>
    <mergeCell ref="H16:H22"/>
    <mergeCell ref="A23:A30"/>
    <mergeCell ref="B23:C30"/>
    <mergeCell ref="D23:E23"/>
    <mergeCell ref="F23:G30"/>
    <mergeCell ref="H23:H30"/>
    <mergeCell ref="A37:A43"/>
    <mergeCell ref="B37:C43"/>
    <mergeCell ref="D37:E37"/>
    <mergeCell ref="F37:G43"/>
    <mergeCell ref="H37:H43"/>
    <mergeCell ref="A31:A36"/>
    <mergeCell ref="B31:C36"/>
    <mergeCell ref="D31:E31"/>
    <mergeCell ref="F31:G36"/>
    <mergeCell ref="H31:H36"/>
    <mergeCell ref="A48:A49"/>
    <mergeCell ref="B48:C49"/>
    <mergeCell ref="D48:E48"/>
    <mergeCell ref="F48:G49"/>
    <mergeCell ref="H48:H49"/>
    <mergeCell ref="A44:A47"/>
    <mergeCell ref="B44:C47"/>
    <mergeCell ref="D44:E44"/>
    <mergeCell ref="F44:G47"/>
    <mergeCell ref="H44:H47"/>
    <mergeCell ref="A52:A53"/>
    <mergeCell ref="B52:C53"/>
    <mergeCell ref="D52:E52"/>
    <mergeCell ref="F52:G53"/>
    <mergeCell ref="H52:H53"/>
    <mergeCell ref="A50:A51"/>
    <mergeCell ref="B50:C51"/>
    <mergeCell ref="D50:E50"/>
    <mergeCell ref="F50:G51"/>
    <mergeCell ref="H50:H51"/>
    <mergeCell ref="B54:C54"/>
    <mergeCell ref="D54:E54"/>
    <mergeCell ref="F54:G54"/>
    <mergeCell ref="B55:C55"/>
    <mergeCell ref="D55:E55"/>
    <mergeCell ref="F55:G55"/>
    <mergeCell ref="B56:C56"/>
    <mergeCell ref="D56:E56"/>
    <mergeCell ref="F56:G56"/>
    <mergeCell ref="B57:C57"/>
    <mergeCell ref="D57:E57"/>
    <mergeCell ref="F57:G57"/>
  </mergeCells>
  <pageMargins left="0.78740157480314965" right="0.19685039370078741" top="0.47244094488188981" bottom="0.35433070866141736" header="0.31496062992125984" footer="0.31496062992125984"/>
  <pageSetup paperSize="9" scale="95" orientation="portrait" r:id="rId1"/>
  <headerFooter>
    <oddFooter>&amp;RСтраница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4</vt:i4>
      </vt:variant>
    </vt:vector>
  </HeadingPairs>
  <TitlesOfParts>
    <vt:vector size="9" baseType="lpstr">
      <vt:lpstr>ВЛИ ТП-100 ул.Серова нов (2)</vt:lpstr>
      <vt:lpstr>геодТП-100 ул.Серова,14</vt:lpstr>
      <vt:lpstr>Лист1</vt:lpstr>
      <vt:lpstr>Лист2</vt:lpstr>
      <vt:lpstr>Лист3</vt:lpstr>
      <vt:lpstr>'ВЛИ ТП-100 ул.Серова нов (2)'!Заголовки_для_печати</vt:lpstr>
      <vt:lpstr>'геодТП-100 ул.Серова,14'!Заголовки_для_печати</vt:lpstr>
      <vt:lpstr>'ВЛИ ТП-100 ул.Серова нов (2)'!Область_печати</vt:lpstr>
      <vt:lpstr>'геодТП-100 ул.Серова,14'!Область_печати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2020-10-28T04:14:22Z</dcterms:modified>
</cp:coreProperties>
</file>