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9440" windowHeight="12585"/>
  </bookViews>
  <sheets>
    <sheet name="ТП-1216 ОАО Самарская иннов.ком" sheetId="1" r:id="rId1"/>
  </sheets>
  <calcPr calcId="145621"/>
</workbook>
</file>

<file path=xl/calcChain.xml><?xml version="1.0" encoding="utf-8"?>
<calcChain xmlns="http://schemas.openxmlformats.org/spreadsheetml/2006/main">
  <c r="I27" i="1" l="1"/>
  <c r="I20" i="1"/>
  <c r="I19" i="1"/>
  <c r="I32" i="1" s="1"/>
  <c r="I33" i="1" l="1"/>
  <c r="I36" i="1" s="1"/>
  <c r="I37" i="1" l="1"/>
  <c r="I38" i="1" s="1"/>
</calcChain>
</file>

<file path=xl/sharedStrings.xml><?xml version="1.0" encoding="utf-8"?>
<sst xmlns="http://schemas.openxmlformats.org/spreadsheetml/2006/main" count="78" uniqueCount="69">
  <si>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</si>
  <si>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</si>
  <si>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</si>
  <si>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</si>
  <si>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</si>
  <si>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</si>
  <si>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</si>
  <si>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</si>
  <si>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</si>
  <si>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</si>
  <si>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2020 г.</t>
  </si>
  <si>
    <t>Смета №</t>
  </si>
  <si>
    <t>на рабочую документацию</t>
  </si>
  <si>
    <t>Проектирование камер КСО394-03 (2шт.) ТП-1216, проспект 50 лет Октября, 108</t>
  </si>
  <si>
    <t>Проектирование 2КЛ-10кВ от ТП-1216 до РУ-10кВ новой КТП, проспект 50 лет Октября, 108</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</si>
  <si>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</si>
  <si>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</si>
  <si>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</si>
  <si>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</si>
  <si>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</si>
  <si>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</si>
  <si>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камер КСО394 (2 шт.)
  Общая стоимость 216580,48  руб.,                                                    в ценах 2001г.-34312,50 руб.</t>
  </si>
  <si>
    <t>СБЦ 2003г.                                               Раздел3.Табл.11 БЦП=3088,13; Раздел1. стр.10 п.1.8.4 К1=0,7; Раздел 3.Табл.А12 п.2 К2= 0,85;   Раздел 2. п.2.11  К4(удорож.)=4,32</t>
  </si>
  <si>
    <t>3088,13х0,7х0,85х4,32</t>
  </si>
  <si>
    <t>2</t>
  </si>
  <si>
    <t>Кабельные линии напряжением до 35 кВ. Интервалы протяженности свыше 1000 до 5000 м.</t>
  </si>
  <si>
    <t>Коммунальные инженерные сети и сооружения, 2012 г. Раздел 3.  Таблица 17. Квартальные, межквартальные, уличные кабельные электросети п.3
A=12,265 тыс.руб; B=0.037 тыс.руб;
Осн. показ. Х=790 (м) 
Количество = 2</t>
  </si>
  <si>
    <t>(A + B * Xзад) * Количество * Кст * Ктек * K2 * (1 + дроб.ч. K1)
(12265 руб + 37 руб * 790) * 2 * 0.6 * 4,32 * 1.4 * (1 + 0.1) * 0.825</t>
  </si>
  <si>
    <t>Коэффициенты</t>
  </si>
  <si>
    <t>Стадия: Рабочая документация</t>
  </si>
  <si>
    <t>Кст = 0.6</t>
  </si>
  <si>
    <t>Ктек = 4,32
Письмо Минстроя России от 19.02.2020 №5414-ИФ/09</t>
  </si>
  <si>
    <t>K1 = 1.1
Глава 2.8, п.2.8.1.1</t>
  </si>
  <si>
    <t>K2 = 1.4
Глава 2.8, п.2.8.1.1</t>
  </si>
  <si>
    <t>Разделы документации</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</si>
  <si>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</si>
  <si>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</si>
  <si>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</si>
  <si>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</si>
  <si>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4,32</t>
  </si>
  <si>
    <t/>
  </si>
  <si>
    <t>Стадия: Рабочий проект</t>
  </si>
  <si>
    <t>Кст = 0.50</t>
  </si>
  <si>
    <t>(100%) = 100%</t>
  </si>
  <si>
    <t>4</t>
  </si>
  <si>
    <t>Итого по смете:</t>
  </si>
  <si>
    <t>5</t>
  </si>
  <si>
    <t>Сбор исходных данных</t>
  </si>
  <si>
    <t>10% от п.4</t>
  </si>
  <si>
    <t>6</t>
  </si>
  <si>
    <t>Согласование  с организациями города</t>
  </si>
  <si>
    <t>Проектные</t>
  </si>
  <si>
    <t>7</t>
  </si>
  <si>
    <t>Инженерно-геодезические изыскания</t>
  </si>
  <si>
    <t>8</t>
  </si>
  <si>
    <t>Итого без НДС</t>
  </si>
  <si>
    <t>Сумма от п.4 - 7</t>
  </si>
  <si>
    <t>9</t>
  </si>
  <si>
    <t>НДС</t>
  </si>
  <si>
    <t>20% от п.8</t>
  </si>
  <si>
    <t>10</t>
  </si>
  <si>
    <t>Всего по смете:</t>
  </si>
  <si>
    <t>Сумма от п.8-9</t>
  </si>
  <si>
    <t>Составил:</t>
  </si>
  <si>
    <t>Инженер-сметчик ООО "ГЭС"</t>
  </si>
  <si>
    <t>Лоскуткина С.Д. _____________________</t>
  </si>
  <si>
    <t>Проверил:</t>
  </si>
  <si>
    <t>Шокурова Ю.Н.______________________</t>
  </si>
  <si>
    <t xml:space="preserve">   Приложение  № 2  к договору № 1933 П от "02"июня 2020г.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</si>
</sst>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2"/>
      <color indexed="8"/>
      <name val="Times New Roman"/>
      <family val="1"/>
      <charset val="204"/>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00">
    <xf numFmtId="0" fontId="0" fillId="0" borderId="0" xfId="0"/>
    <xf numFmtId="0" fontId="1" fillId="0" borderId="0" xfId="1" applyNumberFormat="1" applyFont="1" applyAlignment="1">
      <alignment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xf numFmtId="0" fontId="12" fillId="0" borderId="0" xfId="2" applyFont="1" applyAlignment="1">
      <alignment horizontal="center" vertical="center" wrapText="1"/>
    </xf>
    <xf numFmtId="0" fontId="13" fillId="0" borderId="1"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3"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9" xfId="1" applyNumberFormat="1" applyFont="1" applyBorder="1" applyAlignment="1">
      <alignment horizontal="center" wrapText="1"/>
    </xf>
    <xf numFmtId="49" fontId="14" fillId="0" borderId="1" xfId="1" applyNumberFormat="1" applyFont="1" applyBorder="1" applyAlignment="1">
      <alignment horizontal="center" vertical="top" wrapText="1"/>
    </xf>
    <xf numFmtId="0" fontId="1" fillId="0" borderId="0" xfId="1" applyNumberFormat="1" applyFont="1" applyBorder="1" applyAlignment="1">
      <alignment horizontal="center" vertical="top" wrapText="1"/>
    </xf>
    <xf numFmtId="4" fontId="1" fillId="0" borderId="13" xfId="1" applyNumberFormat="1" applyFont="1" applyBorder="1" applyAlignment="1">
      <alignment horizontal="right" vertical="top" wrapText="1"/>
    </xf>
    <xf numFmtId="49" fontId="14" fillId="0" borderId="14" xfId="1" applyNumberFormat="1" applyFont="1" applyBorder="1" applyAlignment="1">
      <alignment horizontal="right" vertical="top" wrapText="1"/>
    </xf>
    <xf numFmtId="0" fontId="1" fillId="0" borderId="13" xfId="1" applyNumberFormat="1" applyFont="1" applyBorder="1" applyAlignment="1">
      <alignment horizontal="left" vertical="top" wrapText="1"/>
    </xf>
    <xf numFmtId="0" fontId="14" fillId="0" borderId="21" xfId="1" applyNumberFormat="1" applyFont="1" applyBorder="1" applyAlignment="1">
      <alignment horizontal="left" vertical="top" wrapText="1"/>
    </xf>
    <xf numFmtId="0" fontId="14" fillId="0" borderId="21" xfId="1" applyNumberFormat="1" applyFont="1" applyBorder="1" applyAlignment="1">
      <alignment horizontal="right" vertical="top" wrapText="1"/>
    </xf>
    <xf numFmtId="0" fontId="1" fillId="0" borderId="22" xfId="1" applyNumberFormat="1" applyFont="1" applyBorder="1" applyAlignment="1">
      <alignment horizontal="left" vertical="top" wrapText="1"/>
    </xf>
    <xf numFmtId="0" fontId="1" fillId="0" borderId="22" xfId="1" applyNumberFormat="1" applyFont="1" applyBorder="1" applyAlignment="1">
      <alignment horizontal="right" vertical="top" wrapText="1"/>
    </xf>
    <xf numFmtId="0" fontId="1" fillId="0" borderId="29" xfId="1" applyNumberFormat="1" applyFont="1" applyBorder="1" applyAlignment="1">
      <alignment horizontal="left" vertical="top" wrapText="1"/>
    </xf>
    <xf numFmtId="0" fontId="1" fillId="0" borderId="29" xfId="1" applyNumberFormat="1" applyFont="1" applyBorder="1" applyAlignment="1">
      <alignment horizontal="right" vertical="top" wrapText="1"/>
    </xf>
    <xf numFmtId="0" fontId="1" fillId="0" borderId="14" xfId="1" applyNumberFormat="1" applyFont="1" applyBorder="1" applyAlignment="1">
      <alignment horizontal="left" vertical="top" wrapText="1"/>
    </xf>
    <xf numFmtId="4" fontId="1" fillId="0" borderId="14" xfId="1" applyNumberFormat="1" applyFont="1" applyBorder="1" applyAlignment="1">
      <alignment horizontal="right" vertical="top" wrapText="1"/>
    </xf>
    <xf numFmtId="49" fontId="14" fillId="0" borderId="21" xfId="1" applyNumberFormat="1" applyFont="1" applyBorder="1" applyAlignment="1">
      <alignment horizontal="right" vertical="top" wrapText="1"/>
    </xf>
    <xf numFmtId="49" fontId="14" fillId="0" borderId="22" xfId="1" applyNumberFormat="1" applyFont="1" applyBorder="1" applyAlignment="1">
      <alignment horizontal="right" vertical="top" wrapText="1"/>
    </xf>
    <xf numFmtId="49" fontId="14" fillId="0" borderId="29" xfId="1" applyNumberFormat="1" applyFont="1" applyBorder="1" applyAlignment="1">
      <alignment horizontal="right" vertical="top" wrapText="1"/>
    </xf>
    <xf numFmtId="0" fontId="14" fillId="0" borderId="29" xfId="1" applyNumberFormat="1" applyFont="1" applyBorder="1" applyAlignment="1">
      <alignment horizontal="left" vertical="top" wrapText="1"/>
    </xf>
    <xf numFmtId="4" fontId="14" fillId="0" borderId="29" xfId="1" applyNumberFormat="1" applyFont="1" applyBorder="1" applyAlignment="1">
      <alignment horizontal="right" vertical="top" wrapText="1"/>
    </xf>
    <xf numFmtId="49" fontId="14" fillId="0" borderId="1" xfId="1" applyNumberFormat="1" applyFont="1" applyBorder="1" applyAlignment="1">
      <alignment horizontal="right" vertical="top" wrapText="1"/>
    </xf>
    <xf numFmtId="0" fontId="1" fillId="0" borderId="1" xfId="1" applyNumberFormat="1" applyFont="1" applyBorder="1" applyAlignment="1">
      <alignment horizontal="left" vertical="top" wrapText="1"/>
    </xf>
    <xf numFmtId="4" fontId="1" fillId="0" borderId="1" xfId="1" applyNumberFormat="1" applyFont="1" applyBorder="1" applyAlignment="1">
      <alignment horizontal="right" vertical="top" wrapText="1"/>
    </xf>
    <xf numFmtId="0" fontId="14" fillId="0" borderId="1" xfId="1" applyNumberFormat="1" applyFont="1" applyBorder="1" applyAlignment="1">
      <alignment horizontal="left" vertical="top" wrapText="1"/>
    </xf>
    <xf numFmtId="4" fontId="14" fillId="0" borderId="1" xfId="1" applyNumberFormat="1" applyFont="1" applyBorder="1" applyAlignment="1">
      <alignment horizontal="right" vertical="top" wrapText="1"/>
    </xf>
    <xf numFmtId="0" fontId="15" fillId="0" borderId="0" xfId="1" applyFont="1"/>
    <xf numFmtId="0" fontId="1" fillId="0" borderId="32"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4" fillId="0" borderId="32" xfId="1" applyNumberFormat="1" applyFont="1" applyBorder="1" applyAlignment="1">
      <alignment horizontal="left" vertical="top" wrapText="1"/>
    </xf>
    <xf numFmtId="0" fontId="14" fillId="0" borderId="33" xfId="1" applyNumberFormat="1" applyFont="1" applyBorder="1" applyAlignment="1">
      <alignment horizontal="left" vertical="top" wrapText="1"/>
    </xf>
    <xf numFmtId="0" fontId="14" fillId="0" borderId="34"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4" fillId="0" borderId="26" xfId="1" applyNumberFormat="1" applyFont="1" applyBorder="1" applyAlignment="1">
      <alignment horizontal="left" vertical="top" wrapText="1"/>
    </xf>
    <xf numFmtId="0" fontId="14" fillId="0" borderId="27" xfId="1" applyNumberFormat="1" applyFont="1" applyBorder="1" applyAlignment="1">
      <alignment horizontal="left" vertical="top" wrapText="1"/>
    </xf>
    <xf numFmtId="0" fontId="14" fillId="0" borderId="28" xfId="1" applyNumberFormat="1" applyFont="1" applyBorder="1" applyAlignment="1">
      <alignment horizontal="left" vertical="top" wrapText="1"/>
    </xf>
    <xf numFmtId="0" fontId="14" fillId="0" borderId="30" xfId="1" applyNumberFormat="1" applyFont="1" applyBorder="1" applyAlignment="1">
      <alignment horizontal="left" vertical="top" wrapText="1"/>
    </xf>
    <xf numFmtId="0" fontId="14" fillId="0" borderId="31"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4" fillId="0" borderId="18" xfId="1" applyNumberFormat="1" applyFont="1" applyBorder="1" applyAlignment="1">
      <alignment horizontal="left" vertical="top" wrapText="1"/>
    </xf>
    <xf numFmtId="0" fontId="14" fillId="0" borderId="19" xfId="1" applyNumberFormat="1" applyFont="1" applyBorder="1" applyAlignment="1">
      <alignment horizontal="left" vertical="top" wrapText="1"/>
    </xf>
    <xf numFmtId="0" fontId="14" fillId="0" borderId="20"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4" fillId="0" borderId="10" xfId="1" applyNumberFormat="1" applyFont="1" applyBorder="1" applyAlignment="1">
      <alignment horizontal="left" vertical="top" wrapText="1"/>
    </xf>
    <xf numFmtId="0" fontId="14" fillId="0" borderId="11" xfId="1" applyNumberFormat="1" applyFont="1" applyBorder="1" applyAlignment="1">
      <alignment horizontal="left" vertical="top" wrapText="1"/>
    </xf>
    <xf numFmtId="0" fontId="1" fillId="0" borderId="12" xfId="1" applyNumberFormat="1" applyBorder="1" applyAlignment="1">
      <alignment horizontal="left" vertical="top" wrapText="1"/>
    </xf>
    <xf numFmtId="0" fontId="1" fillId="0" borderId="10" xfId="1" applyNumberFormat="1" applyBorder="1" applyAlignment="1">
      <alignment horizontal="left" vertical="top" wrapText="1"/>
    </xf>
    <xf numFmtId="0" fontId="1" fillId="0" borderId="11" xfId="1" applyNumberFormat="1" applyBorder="1" applyAlignment="1">
      <alignment horizontal="left" vertical="top" wrapText="1"/>
    </xf>
    <xf numFmtId="0" fontId="14" fillId="0" borderId="15" xfId="1" applyNumberFormat="1" applyFont="1" applyBorder="1" applyAlignment="1">
      <alignment horizontal="left" vertical="top" wrapText="1"/>
    </xf>
    <xf numFmtId="0" fontId="14" fillId="0" borderId="16" xfId="1" applyNumberFormat="1" applyFont="1" applyBorder="1" applyAlignment="1">
      <alignment horizontal="left" vertical="top" wrapText="1"/>
    </xf>
    <xf numFmtId="0" fontId="1" fillId="0" borderId="15" xfId="1" applyNumberFormat="1" applyBorder="1" applyAlignment="1">
      <alignment horizontal="left" vertical="top" wrapText="1"/>
    </xf>
    <xf numFmtId="0" fontId="1" fillId="0" borderId="17" xfId="1" applyNumberFormat="1" applyBorder="1" applyAlignment="1">
      <alignment horizontal="left" vertical="top" wrapText="1"/>
    </xf>
    <xf numFmtId="0" fontId="1" fillId="0" borderId="16" xfId="1" applyNumberFormat="1" applyBorder="1" applyAlignment="1">
      <alignment horizontal="left" vertical="top" wrapText="1"/>
    </xf>
    <xf numFmtId="0" fontId="1" fillId="0" borderId="0" xfId="1" applyNumberFormat="1" applyFont="1" applyAlignment="1">
      <alignment horizontal="center" wrapText="1"/>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2" fillId="0" borderId="0" xfId="2" applyFont="1" applyAlignment="1">
      <alignment horizontal="center" vertical="top" wrapText="1"/>
    </xf>
    <xf numFmtId="0" fontId="13" fillId="0" borderId="2" xfId="1" applyNumberFormat="1" applyFont="1" applyBorder="1" applyAlignment="1">
      <alignment horizontal="center" vertical="top" wrapText="1"/>
    </xf>
    <xf numFmtId="0" fontId="13" fillId="0" borderId="3" xfId="1" applyNumberFormat="1" applyFont="1" applyBorder="1" applyAlignment="1">
      <alignment horizontal="center" vertical="top" wrapText="1"/>
    </xf>
    <xf numFmtId="0" fontId="13" fillId="0" borderId="4" xfId="1" applyNumberFormat="1" applyFont="1" applyBorder="1" applyAlignment="1">
      <alignment horizontal="center"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topLeftCell="A19" zoomScaleNormal="100" workbookViewId="0">
      <selection activeCell="K3" sqref="K3"/>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92" t="s">
        <v>68</v>
      </c>
      <c r="D1" s="92"/>
      <c r="E1" s="92"/>
      <c r="F1" s="92"/>
      <c r="G1" s="92"/>
      <c r="H1" s="92"/>
      <c r="I1" s="92"/>
    </row>
    <row r="2" spans="1:256" x14ac:dyDescent="0.2">
      <c r="F2" s="2"/>
      <c r="G2" s="2"/>
      <c r="H2" s="2"/>
      <c r="I2" s="2"/>
    </row>
    <row r="3" spans="1:256" x14ac:dyDescent="0.2">
      <c r="F3" s="2"/>
      <c r="G3" s="2"/>
      <c r="H3" s="2"/>
      <c r="I3" s="2"/>
    </row>
    <row r="4" spans="1:256" s="6" customFormat="1" ht="15.75" x14ac:dyDescent="0.25">
      <c r="A4" s="3" t="s">
        <v>0</v>
      </c>
      <c r="B4" s="4"/>
      <c r="C4" s="5"/>
      <c r="G4" s="3" t="s">
        <v>1</v>
      </c>
      <c r="H4"/>
    </row>
    <row r="5" spans="1:256" s="6" customFormat="1" ht="15.75" x14ac:dyDescent="0.25">
      <c r="A5" s="7" t="s">
        <v>2</v>
      </c>
      <c r="B5" s="8"/>
      <c r="C5" s="5"/>
      <c r="G5" s="7" t="s">
        <v>3</v>
      </c>
      <c r="H5"/>
    </row>
    <row r="6" spans="1:256" s="6" customFormat="1" ht="15.75" x14ac:dyDescent="0.25">
      <c r="A6" s="9" t="s">
        <v>4</v>
      </c>
      <c r="B6" s="10"/>
      <c r="C6" s="11"/>
      <c r="G6" s="9" t="s">
        <v>5</v>
      </c>
      <c r="H6" s="12"/>
    </row>
    <row r="7" spans="1:256" s="6" customFormat="1" ht="15.75" x14ac:dyDescent="0.25">
      <c r="A7" s="9" t="s">
        <v>6</v>
      </c>
      <c r="B7" s="10"/>
      <c r="C7" s="13"/>
      <c r="G7" s="9" t="s">
        <v>7</v>
      </c>
      <c r="H7" s="14"/>
    </row>
    <row r="8" spans="1:256" s="6" customFormat="1" ht="15.75" x14ac:dyDescent="0.25">
      <c r="A8"/>
      <c r="B8" s="15"/>
      <c r="C8"/>
      <c r="G8" s="9"/>
      <c r="H8" s="12"/>
    </row>
    <row r="9" spans="1:256" s="6" customFormat="1" ht="15.75" x14ac:dyDescent="0.25">
      <c r="A9" s="9" t="s">
        <v>8</v>
      </c>
      <c r="B9" s="10"/>
      <c r="C9" s="16"/>
      <c r="G9" s="9" t="s">
        <v>9</v>
      </c>
      <c r="H9" s="12"/>
    </row>
    <row r="10" spans="1:256" s="6" customFormat="1" ht="17.25" customHeight="1" x14ac:dyDescent="0.25">
      <c r="A10" s="9" t="s">
        <v>10</v>
      </c>
      <c r="B10" s="10"/>
      <c r="C10" s="16"/>
      <c r="G10" s="9" t="s">
        <v>10</v>
      </c>
      <c r="H10" s="10"/>
      <c r="I10" s="17"/>
    </row>
    <row r="11" spans="1:256" ht="15.75" customHeight="1" x14ac:dyDescent="0.2">
      <c r="A11" s="93" t="s">
        <v>11</v>
      </c>
      <c r="B11" s="93"/>
      <c r="C11" s="93"/>
      <c r="D11" s="93"/>
      <c r="E11" s="93"/>
      <c r="F11" s="93"/>
      <c r="G11" s="93"/>
      <c r="H11" s="93"/>
      <c r="I11" s="93"/>
    </row>
    <row r="12" spans="1:256" ht="15.75" customHeight="1" x14ac:dyDescent="0.2">
      <c r="A12" s="94" t="s">
        <v>12</v>
      </c>
      <c r="B12" s="95"/>
      <c r="C12" s="95"/>
      <c r="D12" s="95"/>
      <c r="E12" s="95"/>
      <c r="F12" s="95"/>
      <c r="G12" s="95"/>
      <c r="H12" s="95"/>
      <c r="I12" s="95"/>
    </row>
    <row r="13" spans="1:256" x14ac:dyDescent="0.2">
      <c r="A13" s="18"/>
      <c r="B13" s="19"/>
      <c r="C13" s="20"/>
      <c r="D13" s="20"/>
      <c r="E13" s="20"/>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c r="BJ13" s="19"/>
      <c r="BK13" s="19"/>
      <c r="BL13" s="19"/>
      <c r="BM13" s="19"/>
      <c r="BN13" s="19"/>
      <c r="BO13" s="19"/>
      <c r="BP13" s="19"/>
      <c r="BQ13" s="19"/>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9"/>
      <c r="DJ13" s="19"/>
      <c r="DK13" s="19"/>
      <c r="DL13" s="19"/>
      <c r="DM13" s="19"/>
      <c r="DN13" s="19"/>
      <c r="DO13" s="19"/>
      <c r="DP13" s="19"/>
      <c r="DQ13" s="19"/>
      <c r="DR13" s="19"/>
      <c r="DS13" s="19"/>
      <c r="DT13" s="19"/>
      <c r="DU13" s="19"/>
      <c r="DV13" s="19"/>
      <c r="DW13" s="19"/>
      <c r="DX13" s="19"/>
      <c r="DY13" s="19"/>
      <c r="DZ13" s="19"/>
      <c r="EA13" s="19"/>
      <c r="EB13" s="19"/>
      <c r="EC13" s="19"/>
      <c r="ED13" s="19"/>
      <c r="EE13" s="19"/>
      <c r="EF13" s="19"/>
      <c r="EG13" s="19"/>
      <c r="EH13" s="19"/>
      <c r="EI13" s="19"/>
      <c r="EJ13" s="19"/>
      <c r="EK13" s="19"/>
      <c r="EL13" s="19"/>
      <c r="EM13" s="19"/>
      <c r="EN13" s="19"/>
      <c r="EO13" s="19"/>
      <c r="EP13" s="19"/>
      <c r="EQ13" s="19"/>
      <c r="ER13" s="19"/>
      <c r="ES13" s="19"/>
      <c r="ET13" s="19"/>
      <c r="EU13" s="19"/>
      <c r="EV13" s="19"/>
      <c r="EW13" s="19"/>
      <c r="EX13" s="19"/>
      <c r="EY13" s="19"/>
      <c r="EZ13" s="19"/>
      <c r="FA13" s="19"/>
      <c r="FB13" s="19"/>
      <c r="FC13" s="19"/>
      <c r="FD13" s="19"/>
      <c r="FE13" s="19"/>
      <c r="FF13" s="19"/>
      <c r="FG13" s="19"/>
      <c r="FH13" s="19"/>
      <c r="FI13" s="19"/>
      <c r="FJ13" s="19"/>
      <c r="FK13" s="19"/>
      <c r="FL13" s="19"/>
      <c r="FM13" s="19"/>
      <c r="FN13" s="19"/>
      <c r="FO13" s="19"/>
      <c r="FP13" s="19"/>
      <c r="FQ13" s="19"/>
      <c r="FR13" s="19"/>
      <c r="FS13" s="19"/>
      <c r="FT13" s="19"/>
      <c r="FU13" s="19"/>
      <c r="FV13" s="19"/>
      <c r="FW13" s="19"/>
      <c r="FX13" s="19"/>
      <c r="FY13" s="19"/>
      <c r="FZ13" s="19"/>
      <c r="GA13" s="19"/>
      <c r="GB13" s="19"/>
      <c r="GC13" s="19"/>
      <c r="GD13" s="19"/>
      <c r="GE13" s="19"/>
      <c r="GF13" s="19"/>
      <c r="GG13" s="19"/>
      <c r="GH13" s="19"/>
      <c r="GI13" s="19"/>
      <c r="GJ13" s="19"/>
      <c r="GK13" s="19"/>
      <c r="GL13" s="19"/>
      <c r="GM13" s="19"/>
      <c r="GN13" s="19"/>
      <c r="GO13" s="19"/>
      <c r="GP13" s="19"/>
      <c r="GQ13" s="19"/>
      <c r="GR13" s="19"/>
      <c r="GS13" s="19"/>
      <c r="GT13" s="19"/>
      <c r="GU13" s="19"/>
      <c r="GV13" s="19"/>
      <c r="GW13" s="19"/>
      <c r="GX13" s="19"/>
      <c r="GY13" s="19"/>
      <c r="GZ13" s="19"/>
      <c r="HA13" s="19"/>
      <c r="HB13" s="19"/>
      <c r="HC13" s="19"/>
      <c r="HD13" s="19"/>
      <c r="HE13" s="19"/>
      <c r="HF13" s="19"/>
      <c r="HG13" s="19"/>
      <c r="HH13" s="19"/>
      <c r="HI13" s="19"/>
      <c r="HJ13" s="19"/>
      <c r="HK13" s="19"/>
      <c r="HL13" s="19"/>
      <c r="HM13" s="19"/>
      <c r="HN13" s="19"/>
      <c r="HO13" s="19"/>
      <c r="HP13" s="19"/>
      <c r="HQ13" s="19"/>
      <c r="HR13" s="19"/>
      <c r="HS13" s="19"/>
      <c r="HT13" s="19"/>
      <c r="HU13" s="19"/>
      <c r="HV13" s="19"/>
      <c r="HW13" s="19"/>
      <c r="HX13" s="19"/>
      <c r="HY13" s="19"/>
      <c r="HZ13" s="19"/>
      <c r="IA13" s="19"/>
      <c r="IB13" s="19"/>
      <c r="IC13" s="19"/>
      <c r="ID13" s="19"/>
      <c r="IE13" s="19"/>
      <c r="IF13" s="19"/>
      <c r="IG13" s="19"/>
      <c r="IH13" s="19"/>
      <c r="II13" s="19"/>
      <c r="IJ13" s="19"/>
      <c r="IK13" s="19"/>
      <c r="IL13" s="19"/>
      <c r="IM13" s="19"/>
      <c r="IN13" s="19"/>
      <c r="IO13" s="19"/>
      <c r="IP13" s="19"/>
      <c r="IQ13" s="19"/>
      <c r="IR13" s="19"/>
      <c r="IS13" s="19"/>
      <c r="IT13" s="19"/>
      <c r="IU13" s="19"/>
      <c r="IV13" s="19"/>
    </row>
    <row r="14" spans="1:256" ht="18.75" customHeight="1" x14ac:dyDescent="0.25">
      <c r="A14" s="96" t="s">
        <v>13</v>
      </c>
      <c r="B14" s="96"/>
      <c r="C14" s="96"/>
      <c r="D14" s="96"/>
      <c r="E14" s="96"/>
      <c r="F14" s="96"/>
      <c r="G14" s="96"/>
      <c r="H14" s="96"/>
      <c r="I14" s="96"/>
      <c r="J14" s="21"/>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c r="DJ14" s="19"/>
      <c r="DK14" s="19"/>
      <c r="DL14" s="19"/>
      <c r="DM14" s="19"/>
      <c r="DN14" s="19"/>
      <c r="DO14" s="19"/>
      <c r="DP14" s="19"/>
      <c r="DQ14" s="19"/>
      <c r="DR14" s="19"/>
      <c r="DS14" s="19"/>
      <c r="DT14" s="19"/>
      <c r="DU14" s="19"/>
      <c r="DV14" s="19"/>
      <c r="DW14" s="19"/>
      <c r="DX14" s="19"/>
      <c r="DY14" s="19"/>
      <c r="DZ14" s="19"/>
      <c r="EA14" s="19"/>
      <c r="EB14" s="19"/>
      <c r="EC14" s="19"/>
      <c r="ED14" s="19"/>
      <c r="EE14" s="19"/>
      <c r="EF14" s="19"/>
      <c r="EG14" s="19"/>
      <c r="EH14" s="19"/>
      <c r="EI14" s="19"/>
      <c r="EJ14" s="19"/>
      <c r="EK14" s="19"/>
      <c r="EL14" s="19"/>
      <c r="EM14" s="19"/>
      <c r="EN14" s="19"/>
      <c r="EO14" s="19"/>
      <c r="EP14" s="19"/>
      <c r="EQ14" s="19"/>
      <c r="ER14" s="19"/>
      <c r="ES14" s="19"/>
      <c r="ET14" s="19"/>
      <c r="EU14" s="19"/>
      <c r="EV14" s="19"/>
      <c r="EW14" s="19"/>
      <c r="EX14" s="19"/>
      <c r="EY14" s="19"/>
      <c r="EZ14" s="19"/>
      <c r="FA14" s="19"/>
      <c r="FB14" s="19"/>
      <c r="FC14" s="19"/>
      <c r="FD14" s="19"/>
      <c r="FE14" s="19"/>
      <c r="FF14" s="19"/>
      <c r="FG14" s="19"/>
      <c r="FH14" s="19"/>
      <c r="FI14" s="19"/>
      <c r="FJ14" s="19"/>
      <c r="FK14" s="19"/>
      <c r="FL14" s="19"/>
      <c r="FM14" s="19"/>
      <c r="FN14" s="19"/>
      <c r="FO14" s="19"/>
      <c r="FP14" s="19"/>
      <c r="FQ14" s="19"/>
      <c r="FR14" s="19"/>
      <c r="FS14" s="19"/>
      <c r="FT14" s="19"/>
      <c r="FU14" s="19"/>
      <c r="FV14" s="19"/>
      <c r="FW14" s="19"/>
      <c r="FX14" s="19"/>
      <c r="FY14" s="19"/>
      <c r="FZ14" s="19"/>
      <c r="GA14" s="19"/>
      <c r="GB14" s="19"/>
      <c r="GC14" s="19"/>
      <c r="GD14" s="19"/>
      <c r="GE14" s="19"/>
      <c r="GF14" s="19"/>
      <c r="GG14" s="19"/>
      <c r="GH14" s="19"/>
      <c r="GI14" s="19"/>
      <c r="GJ14" s="19"/>
      <c r="GK14" s="19"/>
      <c r="GL14" s="19"/>
      <c r="GM14" s="19"/>
      <c r="GN14" s="19"/>
      <c r="GO14" s="19"/>
      <c r="GP14" s="19"/>
      <c r="GQ14" s="19"/>
      <c r="GR14" s="19"/>
      <c r="GS14" s="19"/>
      <c r="GT14" s="19"/>
      <c r="GU14" s="19"/>
      <c r="GV14" s="19"/>
      <c r="GW14" s="19"/>
      <c r="GX14" s="19"/>
      <c r="GY14" s="19"/>
      <c r="GZ14" s="19"/>
      <c r="HA14" s="19"/>
      <c r="HB14" s="19"/>
      <c r="HC14" s="19"/>
      <c r="HD14" s="19"/>
      <c r="HE14" s="19"/>
      <c r="HF14" s="19"/>
      <c r="HG14" s="19"/>
      <c r="HH14" s="19"/>
      <c r="HI14" s="19"/>
      <c r="HJ14" s="19"/>
      <c r="HK14" s="19"/>
      <c r="HL14" s="19"/>
      <c r="HM14" s="19"/>
      <c r="HN14" s="19"/>
      <c r="HO14" s="19"/>
      <c r="HP14" s="19"/>
      <c r="HQ14" s="19"/>
      <c r="HR14" s="19"/>
      <c r="HS14" s="19"/>
      <c r="HT14" s="19"/>
      <c r="HU14" s="19"/>
      <c r="HV14" s="19"/>
      <c r="HW14" s="19"/>
      <c r="HX14" s="19"/>
      <c r="HY14" s="19"/>
      <c r="HZ14" s="19"/>
      <c r="IA14" s="19"/>
      <c r="IB14" s="19"/>
      <c r="IC14" s="19"/>
      <c r="ID14" s="19"/>
      <c r="IE14" s="19"/>
      <c r="IF14" s="19"/>
      <c r="IG14" s="19"/>
      <c r="IH14" s="19"/>
      <c r="II14" s="19"/>
      <c r="IJ14" s="19"/>
      <c r="IK14" s="19"/>
      <c r="IL14" s="19"/>
      <c r="IM14" s="19"/>
      <c r="IN14" s="19"/>
      <c r="IO14" s="19"/>
      <c r="IP14" s="19"/>
      <c r="IQ14" s="19"/>
      <c r="IR14" s="19"/>
      <c r="IS14" s="19"/>
      <c r="IT14" s="19"/>
      <c r="IU14" s="19"/>
      <c r="IV14" s="19"/>
    </row>
    <row r="15" spans="1:256" ht="18.75" customHeight="1" x14ac:dyDescent="0.25">
      <c r="A15" s="96" t="s">
        <v>14</v>
      </c>
      <c r="B15" s="96"/>
      <c r="C15" s="96"/>
      <c r="D15" s="96"/>
      <c r="E15" s="96"/>
      <c r="F15" s="96"/>
      <c r="G15" s="96"/>
      <c r="H15" s="96"/>
      <c r="I15" s="96"/>
      <c r="J15" s="21"/>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19"/>
      <c r="DW15" s="19"/>
      <c r="DX15" s="19"/>
      <c r="DY15" s="19"/>
      <c r="DZ15" s="19"/>
      <c r="EA15" s="19"/>
      <c r="EB15" s="19"/>
      <c r="EC15" s="19"/>
      <c r="ED15" s="19"/>
      <c r="EE15" s="19"/>
      <c r="EF15" s="19"/>
      <c r="EG15" s="19"/>
      <c r="EH15" s="19"/>
      <c r="EI15" s="19"/>
      <c r="EJ15" s="19"/>
      <c r="EK15" s="19"/>
      <c r="EL15" s="19"/>
      <c r="EM15" s="19"/>
      <c r="EN15" s="19"/>
      <c r="EO15" s="19"/>
      <c r="EP15" s="19"/>
      <c r="EQ15" s="19"/>
      <c r="ER15" s="19"/>
      <c r="ES15" s="19"/>
      <c r="ET15" s="19"/>
      <c r="EU15" s="19"/>
      <c r="EV15" s="19"/>
      <c r="EW15" s="19"/>
      <c r="EX15" s="19"/>
      <c r="EY15" s="19"/>
      <c r="EZ15" s="19"/>
      <c r="FA15" s="19"/>
      <c r="FB15" s="19"/>
      <c r="FC15" s="19"/>
      <c r="FD15" s="19"/>
      <c r="FE15" s="19"/>
      <c r="FF15" s="19"/>
      <c r="FG15" s="19"/>
      <c r="FH15" s="19"/>
      <c r="FI15" s="19"/>
      <c r="FJ15" s="19"/>
      <c r="FK15" s="19"/>
      <c r="FL15" s="19"/>
      <c r="FM15" s="19"/>
      <c r="FN15" s="19"/>
      <c r="FO15" s="19"/>
      <c r="FP15" s="19"/>
      <c r="FQ15" s="19"/>
      <c r="FR15" s="19"/>
      <c r="FS15" s="19"/>
      <c r="FT15" s="19"/>
      <c r="FU15" s="19"/>
      <c r="FV15" s="19"/>
      <c r="FW15" s="19"/>
      <c r="FX15" s="19"/>
      <c r="FY15" s="19"/>
      <c r="FZ15" s="19"/>
      <c r="GA15" s="19"/>
      <c r="GB15" s="19"/>
      <c r="GC15" s="19"/>
      <c r="GD15" s="19"/>
      <c r="GE15" s="19"/>
      <c r="GF15" s="19"/>
      <c r="GG15" s="19"/>
      <c r="GH15" s="19"/>
      <c r="GI15" s="19"/>
      <c r="GJ15" s="19"/>
      <c r="GK15" s="19"/>
      <c r="GL15" s="19"/>
      <c r="GM15" s="19"/>
      <c r="GN15" s="19"/>
      <c r="GO15" s="19"/>
      <c r="GP15" s="19"/>
      <c r="GQ15" s="19"/>
      <c r="GR15" s="19"/>
      <c r="GS15" s="19"/>
      <c r="GT15" s="19"/>
      <c r="GU15" s="19"/>
      <c r="GV15" s="19"/>
      <c r="GW15" s="19"/>
      <c r="GX15" s="19"/>
      <c r="GY15" s="19"/>
      <c r="GZ15" s="19"/>
      <c r="HA15" s="19"/>
      <c r="HB15" s="19"/>
      <c r="HC15" s="19"/>
      <c r="HD15" s="19"/>
      <c r="HE15" s="19"/>
      <c r="HF15" s="19"/>
      <c r="HG15" s="19"/>
      <c r="HH15" s="19"/>
      <c r="HI15" s="19"/>
      <c r="HJ15" s="19"/>
      <c r="HK15" s="19"/>
      <c r="HL15" s="19"/>
      <c r="HM15" s="19"/>
      <c r="HN15" s="19"/>
      <c r="HO15" s="19"/>
      <c r="HP15" s="19"/>
      <c r="HQ15" s="19"/>
      <c r="HR15" s="19"/>
      <c r="HS15" s="19"/>
      <c r="HT15" s="19"/>
      <c r="HU15" s="19"/>
      <c r="HV15" s="19"/>
      <c r="HW15" s="19"/>
      <c r="HX15" s="19"/>
      <c r="HY15" s="19"/>
      <c r="HZ15" s="19"/>
      <c r="IA15" s="19"/>
      <c r="IB15" s="19"/>
      <c r="IC15" s="19"/>
      <c r="ID15" s="19"/>
      <c r="IE15" s="19"/>
      <c r="IF15" s="19"/>
      <c r="IG15" s="19"/>
      <c r="IH15" s="19"/>
      <c r="II15" s="19"/>
      <c r="IJ15" s="19"/>
      <c r="IK15" s="19"/>
      <c r="IL15" s="19"/>
      <c r="IM15" s="19"/>
      <c r="IN15" s="19"/>
      <c r="IO15" s="19"/>
      <c r="IP15" s="19"/>
      <c r="IQ15" s="19"/>
      <c r="IR15" s="19"/>
      <c r="IS15" s="19"/>
      <c r="IT15" s="19"/>
      <c r="IU15" s="19"/>
      <c r="IV15" s="19"/>
    </row>
    <row r="16" spans="1:256" ht="9.75" customHeight="1" x14ac:dyDescent="0.25">
      <c r="A16" s="22"/>
      <c r="B16" s="22"/>
      <c r="C16" s="22"/>
      <c r="D16" s="22"/>
      <c r="E16" s="22"/>
      <c r="F16" s="22"/>
      <c r="G16" s="22"/>
      <c r="H16" s="22"/>
      <c r="I16" s="22"/>
      <c r="J16" s="21"/>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c r="BI16" s="19"/>
      <c r="BJ16" s="19"/>
      <c r="BK16" s="19"/>
      <c r="BL16" s="19"/>
      <c r="BM16" s="19"/>
      <c r="BN16" s="19"/>
      <c r="BO16" s="19"/>
      <c r="BP16" s="19"/>
      <c r="BQ16" s="19"/>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c r="DJ16" s="19"/>
      <c r="DK16" s="19"/>
      <c r="DL16" s="19"/>
      <c r="DM16" s="19"/>
      <c r="DN16" s="19"/>
      <c r="DO16" s="19"/>
      <c r="DP16" s="19"/>
      <c r="DQ16" s="19"/>
      <c r="DR16" s="19"/>
      <c r="DS16" s="19"/>
      <c r="DT16" s="19"/>
      <c r="DU16" s="19"/>
      <c r="DV16" s="19"/>
      <c r="DW16" s="19"/>
      <c r="DX16" s="19"/>
      <c r="DY16" s="19"/>
      <c r="DZ16" s="19"/>
      <c r="EA16" s="19"/>
      <c r="EB16" s="19"/>
      <c r="EC16" s="19"/>
      <c r="ED16" s="19"/>
      <c r="EE16" s="19"/>
      <c r="EF16" s="19"/>
      <c r="EG16" s="19"/>
      <c r="EH16" s="19"/>
      <c r="EI16" s="19"/>
      <c r="EJ16" s="19"/>
      <c r="EK16" s="19"/>
      <c r="EL16" s="19"/>
      <c r="EM16" s="19"/>
      <c r="EN16" s="19"/>
      <c r="EO16" s="19"/>
      <c r="EP16" s="19"/>
      <c r="EQ16" s="19"/>
      <c r="ER16" s="19"/>
      <c r="ES16" s="19"/>
      <c r="ET16" s="19"/>
      <c r="EU16" s="19"/>
      <c r="EV16" s="19"/>
      <c r="EW16" s="19"/>
      <c r="EX16" s="19"/>
      <c r="EY16" s="19"/>
      <c r="EZ16" s="19"/>
      <c r="FA16" s="19"/>
      <c r="FB16" s="19"/>
      <c r="FC16" s="19"/>
      <c r="FD16" s="19"/>
      <c r="FE16" s="19"/>
      <c r="FF16" s="19"/>
      <c r="FG16" s="19"/>
      <c r="FH16" s="19"/>
      <c r="FI16" s="19"/>
      <c r="FJ16" s="19"/>
      <c r="FK16" s="19"/>
      <c r="FL16" s="19"/>
      <c r="FM16" s="19"/>
      <c r="FN16" s="19"/>
      <c r="FO16" s="19"/>
      <c r="FP16" s="19"/>
      <c r="FQ16" s="19"/>
      <c r="FR16" s="19"/>
      <c r="FS16" s="19"/>
      <c r="FT16" s="19"/>
      <c r="FU16" s="19"/>
      <c r="FV16" s="19"/>
      <c r="FW16" s="19"/>
      <c r="FX16" s="19"/>
      <c r="FY16" s="19"/>
      <c r="FZ16" s="19"/>
      <c r="GA16" s="19"/>
      <c r="GB16" s="19"/>
      <c r="GC16" s="19"/>
      <c r="GD16" s="19"/>
      <c r="GE16" s="19"/>
      <c r="GF16" s="19"/>
      <c r="GG16" s="19"/>
      <c r="GH16" s="19"/>
      <c r="GI16" s="19"/>
      <c r="GJ16" s="19"/>
      <c r="GK16" s="19"/>
      <c r="GL16" s="19"/>
      <c r="GM16" s="19"/>
      <c r="GN16" s="19"/>
      <c r="GO16" s="19"/>
      <c r="GP16" s="19"/>
      <c r="GQ16" s="19"/>
      <c r="GR16" s="19"/>
      <c r="GS16" s="19"/>
      <c r="GT16" s="19"/>
      <c r="GU16" s="19"/>
      <c r="GV16" s="19"/>
      <c r="GW16" s="19"/>
      <c r="GX16" s="19"/>
      <c r="GY16" s="19"/>
      <c r="GZ16" s="19"/>
      <c r="HA16" s="19"/>
      <c r="HB16" s="19"/>
      <c r="HC16" s="19"/>
      <c r="HD16" s="19"/>
      <c r="HE16" s="19"/>
      <c r="HF16" s="19"/>
      <c r="HG16" s="19"/>
      <c r="HH16" s="19"/>
      <c r="HI16" s="19"/>
      <c r="HJ16" s="19"/>
      <c r="HK16" s="19"/>
      <c r="HL16" s="19"/>
      <c r="HM16" s="19"/>
      <c r="HN16" s="19"/>
      <c r="HO16" s="19"/>
      <c r="HP16" s="19"/>
      <c r="HQ16" s="19"/>
      <c r="HR16" s="19"/>
      <c r="HS16" s="19"/>
      <c r="HT16" s="19"/>
      <c r="HU16" s="19"/>
      <c r="HV16" s="19"/>
      <c r="HW16" s="19"/>
      <c r="HX16" s="19"/>
      <c r="HY16" s="19"/>
      <c r="HZ16" s="19"/>
      <c r="IA16" s="19"/>
      <c r="IB16" s="19"/>
      <c r="IC16" s="19"/>
      <c r="ID16" s="19"/>
      <c r="IE16" s="19"/>
      <c r="IF16" s="19"/>
      <c r="IG16" s="19"/>
      <c r="IH16" s="19"/>
      <c r="II16" s="19"/>
      <c r="IJ16" s="19"/>
      <c r="IK16" s="19"/>
      <c r="IL16" s="19"/>
      <c r="IM16" s="19"/>
      <c r="IN16" s="19"/>
      <c r="IO16" s="19"/>
      <c r="IP16" s="19"/>
      <c r="IQ16" s="19"/>
      <c r="IR16" s="19"/>
      <c r="IS16" s="19"/>
      <c r="IT16" s="19"/>
      <c r="IU16" s="19"/>
      <c r="IV16" s="19"/>
    </row>
    <row r="17" spans="1:9" ht="97.5" customHeight="1" x14ac:dyDescent="0.2">
      <c r="A17" s="23" t="s">
        <v>15</v>
      </c>
      <c r="B17" s="97" t="s">
        <v>16</v>
      </c>
      <c r="C17" s="98"/>
      <c r="D17" s="99" t="s">
        <v>17</v>
      </c>
      <c r="E17" s="97"/>
      <c r="F17" s="97"/>
      <c r="G17" s="98"/>
      <c r="H17" s="24" t="s">
        <v>18</v>
      </c>
      <c r="I17" s="25" t="s">
        <v>19</v>
      </c>
    </row>
    <row r="18" spans="1:9" ht="12.75" customHeight="1" x14ac:dyDescent="0.2">
      <c r="A18" s="26" t="s">
        <v>20</v>
      </c>
      <c r="B18" s="79">
        <v>2</v>
      </c>
      <c r="C18" s="80"/>
      <c r="D18" s="81">
        <v>3</v>
      </c>
      <c r="E18" s="79"/>
      <c r="F18" s="79"/>
      <c r="G18" s="80"/>
      <c r="H18" s="27">
        <v>4</v>
      </c>
      <c r="I18" s="28">
        <v>5</v>
      </c>
    </row>
    <row r="19" spans="1:9" ht="92.25" customHeight="1" x14ac:dyDescent="0.2">
      <c r="A19" s="29" t="s">
        <v>20</v>
      </c>
      <c r="B19" s="82" t="s">
        <v>21</v>
      </c>
      <c r="C19" s="83"/>
      <c r="D19" s="84" t="s">
        <v>22</v>
      </c>
      <c r="E19" s="85"/>
      <c r="F19" s="85"/>
      <c r="G19" s="86"/>
      <c r="H19" s="30" t="s">
        <v>23</v>
      </c>
      <c r="I19" s="31">
        <f>3088.13*0.7*0.85*4.32</f>
        <v>7937.7293519999994</v>
      </c>
    </row>
    <row r="20" spans="1:9" ht="126.75" customHeight="1" x14ac:dyDescent="0.2">
      <c r="A20" s="32" t="s">
        <v>24</v>
      </c>
      <c r="B20" s="87" t="s">
        <v>25</v>
      </c>
      <c r="C20" s="88"/>
      <c r="D20" s="89" t="s">
        <v>26</v>
      </c>
      <c r="E20" s="90"/>
      <c r="F20" s="90"/>
      <c r="G20" s="91"/>
      <c r="H20" s="33" t="s">
        <v>27</v>
      </c>
      <c r="I20" s="31">
        <f>(12265+37*790)*2*0.6*4.32*1.4*(1+0.1)*0.825</f>
        <v>273297.35664000001</v>
      </c>
    </row>
    <row r="21" spans="1:9" ht="15.75" customHeight="1" x14ac:dyDescent="0.2">
      <c r="A21" s="32"/>
      <c r="B21" s="73" t="s">
        <v>28</v>
      </c>
      <c r="C21" s="74"/>
      <c r="D21" s="73"/>
      <c r="E21" s="75"/>
      <c r="F21" s="75"/>
      <c r="G21" s="74"/>
      <c r="H21" s="34"/>
      <c r="I21" s="35"/>
    </row>
    <row r="22" spans="1:9" ht="25.5" customHeight="1" x14ac:dyDescent="0.2">
      <c r="A22" s="32"/>
      <c r="B22" s="76" t="s">
        <v>29</v>
      </c>
      <c r="C22" s="77"/>
      <c r="D22" s="76" t="s">
        <v>30</v>
      </c>
      <c r="E22" s="78"/>
      <c r="F22" s="78"/>
      <c r="G22" s="77"/>
      <c r="H22" s="36"/>
      <c r="I22" s="37"/>
    </row>
    <row r="23" spans="1:9" ht="38.25" customHeight="1" x14ac:dyDescent="0.2">
      <c r="A23" s="32"/>
      <c r="B23" s="76"/>
      <c r="C23" s="77"/>
      <c r="D23" s="76" t="s">
        <v>31</v>
      </c>
      <c r="E23" s="78"/>
      <c r="F23" s="78"/>
      <c r="G23" s="77"/>
      <c r="H23" s="36"/>
      <c r="I23" s="37"/>
    </row>
    <row r="24" spans="1:9" ht="25.5" customHeight="1" x14ac:dyDescent="0.2">
      <c r="A24" s="32"/>
      <c r="B24" s="76"/>
      <c r="C24" s="77"/>
      <c r="D24" s="76" t="s">
        <v>32</v>
      </c>
      <c r="E24" s="78"/>
      <c r="F24" s="78"/>
      <c r="G24" s="77"/>
      <c r="H24" s="36"/>
      <c r="I24" s="37"/>
    </row>
    <row r="25" spans="1:9" ht="25.5" customHeight="1" x14ac:dyDescent="0.2">
      <c r="A25" s="32"/>
      <c r="B25" s="59"/>
      <c r="C25" s="60"/>
      <c r="D25" s="59" t="s">
        <v>33</v>
      </c>
      <c r="E25" s="61"/>
      <c r="F25" s="61"/>
      <c r="G25" s="60"/>
      <c r="H25" s="36"/>
      <c r="I25" s="37"/>
    </row>
    <row r="26" spans="1:9" ht="51" customHeight="1" x14ac:dyDescent="0.2">
      <c r="A26" s="32"/>
      <c r="B26" s="62" t="s">
        <v>34</v>
      </c>
      <c r="C26" s="63"/>
      <c r="D26" s="62"/>
      <c r="E26" s="64"/>
      <c r="F26" s="64"/>
      <c r="G26" s="63"/>
      <c r="H26" s="38" t="s">
        <v>35</v>
      </c>
      <c r="I26" s="39"/>
    </row>
    <row r="27" spans="1:9" ht="106.5" customHeight="1" x14ac:dyDescent="0.2">
      <c r="A27" s="32" t="s">
        <v>36</v>
      </c>
      <c r="B27" s="68" t="s">
        <v>37</v>
      </c>
      <c r="C27" s="69"/>
      <c r="D27" s="70" t="s">
        <v>38</v>
      </c>
      <c r="E27" s="71"/>
      <c r="F27" s="71"/>
      <c r="G27" s="72"/>
      <c r="H27" s="40" t="s">
        <v>39</v>
      </c>
      <c r="I27" s="41">
        <f>(0+800*1)*1*0.5*4.32</f>
        <v>1728</v>
      </c>
    </row>
    <row r="28" spans="1:9" ht="15" customHeight="1" x14ac:dyDescent="0.2">
      <c r="A28" s="42" t="s">
        <v>40</v>
      </c>
      <c r="B28" s="73" t="s">
        <v>28</v>
      </c>
      <c r="C28" s="74"/>
      <c r="D28" s="73"/>
      <c r="E28" s="75"/>
      <c r="F28" s="75"/>
      <c r="G28" s="74"/>
      <c r="H28" s="34"/>
      <c r="I28" s="35"/>
    </row>
    <row r="29" spans="1:9" ht="24" customHeight="1" x14ac:dyDescent="0.2">
      <c r="A29" s="43" t="s">
        <v>40</v>
      </c>
      <c r="B29" s="59" t="s">
        <v>41</v>
      </c>
      <c r="C29" s="60"/>
      <c r="D29" s="59" t="s">
        <v>42</v>
      </c>
      <c r="E29" s="61"/>
      <c r="F29" s="61"/>
      <c r="G29" s="60"/>
      <c r="H29" s="36"/>
      <c r="I29" s="37"/>
    </row>
    <row r="30" spans="1:9" ht="39" customHeight="1" x14ac:dyDescent="0.2">
      <c r="A30" s="43" t="s">
        <v>40</v>
      </c>
      <c r="B30" s="59"/>
      <c r="C30" s="60"/>
      <c r="D30" s="59" t="s">
        <v>31</v>
      </c>
      <c r="E30" s="61"/>
      <c r="F30" s="61"/>
      <c r="G30" s="60"/>
      <c r="H30" s="36"/>
      <c r="I30" s="37"/>
    </row>
    <row r="31" spans="1:9" ht="20.25" customHeight="1" x14ac:dyDescent="0.2">
      <c r="A31" s="44" t="s">
        <v>40</v>
      </c>
      <c r="B31" s="62" t="s">
        <v>34</v>
      </c>
      <c r="C31" s="63"/>
      <c r="D31" s="62"/>
      <c r="E31" s="64"/>
      <c r="F31" s="64"/>
      <c r="G31" s="63"/>
      <c r="H31" s="38" t="s">
        <v>43</v>
      </c>
      <c r="I31" s="39"/>
    </row>
    <row r="32" spans="1:9" ht="19.5" customHeight="1" x14ac:dyDescent="0.2">
      <c r="A32" s="44" t="s">
        <v>44</v>
      </c>
      <c r="B32" s="65" t="s">
        <v>45</v>
      </c>
      <c r="C32" s="66"/>
      <c r="D32" s="65"/>
      <c r="E32" s="67"/>
      <c r="F32" s="67"/>
      <c r="G32" s="66"/>
      <c r="H32" s="45"/>
      <c r="I32" s="46">
        <f>I19+I20+I27</f>
        <v>282963.08599200001</v>
      </c>
    </row>
    <row r="33" spans="1:9" ht="18.75" customHeight="1" x14ac:dyDescent="0.2">
      <c r="A33" s="47" t="s">
        <v>46</v>
      </c>
      <c r="B33" s="53" t="s">
        <v>47</v>
      </c>
      <c r="C33" s="54"/>
      <c r="D33" s="53"/>
      <c r="E33" s="55"/>
      <c r="F33" s="55"/>
      <c r="G33" s="54"/>
      <c r="H33" s="48" t="s">
        <v>48</v>
      </c>
      <c r="I33" s="49">
        <f>I32*0.1</f>
        <v>28296.308599200001</v>
      </c>
    </row>
    <row r="34" spans="1:9" ht="27" customHeight="1" x14ac:dyDescent="0.2">
      <c r="A34" s="47" t="s">
        <v>49</v>
      </c>
      <c r="B34" s="53" t="s">
        <v>50</v>
      </c>
      <c r="C34" s="54"/>
      <c r="D34" s="53"/>
      <c r="E34" s="55"/>
      <c r="F34" s="55"/>
      <c r="G34" s="54"/>
      <c r="H34" s="48" t="s">
        <v>51</v>
      </c>
      <c r="I34" s="49">
        <v>21688.959999999999</v>
      </c>
    </row>
    <row r="35" spans="1:9" ht="27" customHeight="1" x14ac:dyDescent="0.2">
      <c r="A35" s="47" t="s">
        <v>52</v>
      </c>
      <c r="B35" s="53" t="s">
        <v>53</v>
      </c>
      <c r="C35" s="54"/>
      <c r="D35" s="53"/>
      <c r="E35" s="55"/>
      <c r="F35" s="55"/>
      <c r="G35" s="54"/>
      <c r="H35" s="48" t="s">
        <v>51</v>
      </c>
      <c r="I35" s="49">
        <v>174645</v>
      </c>
    </row>
    <row r="36" spans="1:9" x14ac:dyDescent="0.2">
      <c r="A36" s="47" t="s">
        <v>54</v>
      </c>
      <c r="B36" s="53" t="s">
        <v>55</v>
      </c>
      <c r="C36" s="54"/>
      <c r="D36" s="53"/>
      <c r="E36" s="55"/>
      <c r="F36" s="55"/>
      <c r="G36" s="54"/>
      <c r="H36" s="48" t="s">
        <v>56</v>
      </c>
      <c r="I36" s="49">
        <f>I32+I33+I34+I35</f>
        <v>507593.35459120001</v>
      </c>
    </row>
    <row r="37" spans="1:9" x14ac:dyDescent="0.2">
      <c r="A37" s="47" t="s">
        <v>57</v>
      </c>
      <c r="B37" s="53" t="s">
        <v>58</v>
      </c>
      <c r="C37" s="54"/>
      <c r="D37" s="53"/>
      <c r="E37" s="55"/>
      <c r="F37" s="55"/>
      <c r="G37" s="54"/>
      <c r="H37" s="48" t="s">
        <v>59</v>
      </c>
      <c r="I37" s="49">
        <f>ROUND(I36*20%,2)</f>
        <v>101518.67</v>
      </c>
    </row>
    <row r="38" spans="1:9" x14ac:dyDescent="0.2">
      <c r="A38" s="47" t="s">
        <v>60</v>
      </c>
      <c r="B38" s="56" t="s">
        <v>61</v>
      </c>
      <c r="C38" s="57"/>
      <c r="D38" s="56"/>
      <c r="E38" s="58"/>
      <c r="F38" s="58"/>
      <c r="G38" s="57"/>
      <c r="H38" s="50" t="s">
        <v>62</v>
      </c>
      <c r="I38" s="51">
        <f>I36+I37</f>
        <v>609112.02459120005</v>
      </c>
    </row>
    <row r="40" spans="1:9" ht="15.75" x14ac:dyDescent="0.25">
      <c r="A40" s="6" t="s">
        <v>63</v>
      </c>
      <c r="B40" s="6"/>
      <c r="C40" s="6"/>
      <c r="D40" s="6"/>
      <c r="E40" s="6"/>
      <c r="F40" s="6"/>
      <c r="G40" s="6"/>
      <c r="H40" s="6"/>
      <c r="I40" s="6"/>
    </row>
    <row r="41" spans="1:9" ht="15.75" x14ac:dyDescent="0.25">
      <c r="A41" s="16" t="s">
        <v>64</v>
      </c>
      <c r="B41" s="16"/>
      <c r="C41" s="16"/>
      <c r="D41" s="6"/>
      <c r="E41" s="6"/>
      <c r="F41" s="6"/>
      <c r="G41" s="6"/>
      <c r="H41" s="6"/>
      <c r="I41" s="6"/>
    </row>
    <row r="42" spans="1:9" ht="15.75" x14ac:dyDescent="0.25">
      <c r="A42" s="16" t="s">
        <v>65</v>
      </c>
      <c r="B42" s="16"/>
      <c r="C42" s="16"/>
      <c r="D42" s="6"/>
      <c r="E42" s="6"/>
      <c r="F42" s="6"/>
      <c r="G42" s="6"/>
      <c r="H42" s="6"/>
      <c r="I42" s="6"/>
    </row>
    <row r="43" spans="1:9" ht="15.75" x14ac:dyDescent="0.25">
      <c r="A43" s="52" t="s">
        <v>66</v>
      </c>
      <c r="B43" s="6"/>
      <c r="C43" s="6"/>
      <c r="D43" s="6"/>
      <c r="E43" s="6"/>
      <c r="F43" s="6"/>
      <c r="G43" s="6"/>
      <c r="H43" s="6"/>
      <c r="I43" s="6"/>
    </row>
    <row r="44" spans="1:9" ht="15.75" x14ac:dyDescent="0.25">
      <c r="A44" s="6" t="s">
        <v>67</v>
      </c>
      <c r="B44" s="6"/>
      <c r="C44" s="6"/>
      <c r="D44" s="6"/>
      <c r="E44" s="6"/>
      <c r="F44" s="6"/>
      <c r="G44" s="6"/>
      <c r="H44" s="6"/>
      <c r="I44" s="6"/>
    </row>
  </sheetData>
  <mergeCells count="49">
    <mergeCell ref="B17:C17"/>
    <mergeCell ref="D17:G17"/>
    <mergeCell ref="C1:I1"/>
    <mergeCell ref="A11:I11"/>
    <mergeCell ref="A12:I12"/>
    <mergeCell ref="A14:I14"/>
    <mergeCell ref="A15:I15"/>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s>
  <pageMargins left="0.11811023622047245" right="0.19685039370078741" top="0.6692913385826772"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ТП-1216 ОАО Самарская иннов.ком</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Kulikova Irina Andreevna</cp:lastModifiedBy>
  <dcterms:created xsi:type="dcterms:W3CDTF">2020-05-22T11:57:45Z</dcterms:created>
  <dcterms:modified xsi:type="dcterms:W3CDTF">2020-05-22T12:08:34Z</dcterms:modified>
</cp:coreProperties>
</file>