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9440" windowHeight="12345"/>
  </bookViews>
  <sheets>
    <sheet name="смета" sheetId="1" r:id="rId1"/>
  </sheets>
  <calcPr calcId="145621"/>
</workbook>
</file>

<file path=xl/calcChain.xml><?xml version="1.0" encoding="utf-8"?>
<calcChain xmlns="http://schemas.openxmlformats.org/spreadsheetml/2006/main">
  <c r="E20" i="1" l="1"/>
  <c r="E24" i="1"/>
  <c r="E26" i="1"/>
  <c r="E30" i="1"/>
  <c r="E28" i="1"/>
  <c r="E22" i="1"/>
  <c r="D9" i="1"/>
  <c r="D29" i="1" l="1"/>
  <c r="E29" i="1" s="1"/>
  <c r="E32" i="1" s="1"/>
  <c r="E33" i="1" l="1"/>
  <c r="E34" i="1" s="1"/>
</calcChain>
</file>

<file path=xl/sharedStrings.xml><?xml version="1.0" encoding="utf-8"?>
<sst xmlns="http://schemas.openxmlformats.org/spreadsheetml/2006/main" count="61" uniqueCount="50">
  <si>
    <t>Исполнитель: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</si>
  <si>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</si>
  <si>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</si>
  <si>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</si>
  <si>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</si>
  <si>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</si>
  <si>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</si>
  <si>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</si>
  <si>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</si>
  <si>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</si>
  <si>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</si>
  <si>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</si>
  <si>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</si>
  <si>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Сбор исходных данных 10%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</si>
  <si>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</si>
  <si>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</si>
  <si>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</si>
  <si>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</si>
  <si>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</si>
  <si>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</si>
  <si>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</si>
  <si>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</si>
  <si>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</si>
  <si>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 xml:space="preserve">ЗАКАЗЧИК        </t>
  </si>
  <si>
    <t>НДС 20%</t>
  </si>
  <si>
    <t>Согласование с организациями города</t>
  </si>
  <si>
    <t>Гор.газ, Тепловые сети, НЭСК, Ростелеком</t>
  </si>
  <si>
    <t xml:space="preserve">Первый заместитель </t>
  </si>
  <si>
    <t>генерального директора ЗАО "СПГЭС"</t>
  </si>
  <si>
    <t>_____________Е.Н. Стрелин</t>
  </si>
  <si>
    <t xml:space="preserve"> </t>
  </si>
  <si>
    <t>Шокурова Ю.Н.___________________</t>
  </si>
  <si>
    <t>Инженерно-геодезические изыскания</t>
  </si>
  <si>
    <t>Коэффициенты:                                 Стадия: Рабочая документация</t>
  </si>
  <si>
    <t>Кст = 0,6 Ктек = 4,32 Письмо Минстроя России от 19.02.2020 №5414-ИФ/09                                К1=1.1 Глава 2.8, п.2.8.1.1              К2=1,4 Глава 2.8, п.2.8.1.1</t>
  </si>
  <si>
    <t>"___" ___________ 2020 г.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</si>
  <si>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Количество=1</t>
  </si>
  <si>
    <t>Кабельные линии напряжением до 35 кВ интервалы протяженности до 100 м (ТП 509А - врезка направления ТП 509 - ТП 2033)</t>
  </si>
  <si>
    <t>Кабельные линии напряжением до 35 кВ интервалы протяженности до 100 м (ТП 509А - врезка направления к ВРУ ж/д №53)</t>
  </si>
  <si>
    <t>(A + B * Хзад) * Количество *  Kст * Ктек * К2 * (1+ дроб.ч.К1)
(11,960тыс.руб + 0 тыс.руб *1)* 1  * 0,6 * 4,32 * 1,4 * (1+0,1) * 0,775</t>
  </si>
  <si>
    <t>(A + B * Хзад) * Количество *  Kст * Ктек * К2 * (1+ дроб.ч.К1)
(11,960тыс.руб + 0 тыс.руб *1)* 1  * 0,6 * 4,32 * 1,4 * (1+0,1) * 0,825</t>
  </si>
  <si>
    <t>Срп(п)=(а+вх)*К2(1)*    *Кинд *К3           (0+800*3)*0,5*4,32</t>
  </si>
  <si>
    <t>Проектирование КЛ - 6кВ от РУ - 6кВ ТП 509 А до места врезки с КЛ - 6кВ направления ТП 509 - ТП 2033 в сторону ТП 2033, ул. Новокрекингская, 53.</t>
  </si>
  <si>
    <t>Кабельные линии напряжением до 35 кВ интервалы протяженности до 100 м (ТП 509А - врезка направления к ВРУ ж/д №5)</t>
  </si>
  <si>
    <t>Кабельные линии напряжением до 35 кВ интервалы протяженности до 100 м (ТП 509А - врезка направления к ВРУ ж/д №7)</t>
  </si>
  <si>
    <t>Проектирование КЛ - 0,4кВ от РУ - 0,4кВ ТП 509 А до места врезки с РУ - 0,4кВ к ВРУ ж/д № 7, ул. Новокрекингская, 53.</t>
  </si>
  <si>
    <t>Проектирование КЛ - 0,4кВ от РУ - 0,4кВ ТП 509 А до места врезки с РУ - 0,4кВ к ВРУ ж/д № 5, ул. Новокрекингская, 53.</t>
  </si>
  <si>
    <t>Проектирование КЛ - 0,4кВ от РУ - 0,4кВ ТП 509 А до места врезки с РУ - 0,4кВ к ВРУ ж/д № 53, ул. Новокрекингская, 53.</t>
  </si>
  <si>
    <t>От п.1-5</t>
  </si>
  <si>
    <t>Приложение №2 к договору № 1961 П от "03"августа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</si>
</sst>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49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Normal="100" workbookViewId="0">
      <selection activeCell="D4" sqref="D4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10" x14ac:dyDescent="0.25">
      <c r="B1" s="45" t="s">
        <v>49</v>
      </c>
      <c r="C1" s="45"/>
      <c r="D1" s="45"/>
    </row>
    <row r="3" spans="1:10" x14ac:dyDescent="0.25">
      <c r="A3" s="47" t="s">
        <v>20</v>
      </c>
      <c r="B3" s="47"/>
      <c r="D3" s="48" t="s">
        <v>21</v>
      </c>
      <c r="E3" s="48"/>
    </row>
    <row r="4" spans="1:10" x14ac:dyDescent="0.25">
      <c r="A4" s="2" t="s">
        <v>22</v>
      </c>
      <c r="D4" s="1" t="s">
        <v>23</v>
      </c>
    </row>
    <row r="5" spans="1:10" x14ac:dyDescent="0.25">
      <c r="A5" s="2" t="s">
        <v>1</v>
      </c>
      <c r="D5" s="1" t="s">
        <v>27</v>
      </c>
    </row>
    <row r="6" spans="1:10" x14ac:dyDescent="0.25">
      <c r="A6" s="2" t="s">
        <v>2</v>
      </c>
      <c r="D6" s="1" t="s">
        <v>28</v>
      </c>
    </row>
    <row r="7" spans="1:10" x14ac:dyDescent="0.25">
      <c r="A7" s="3"/>
    </row>
    <row r="8" spans="1:10" x14ac:dyDescent="0.25">
      <c r="A8" s="2" t="s">
        <v>3</v>
      </c>
      <c r="D8" s="4" t="s">
        <v>29</v>
      </c>
    </row>
    <row r="9" spans="1:10" x14ac:dyDescent="0.25">
      <c r="A9" s="4" t="s">
        <v>35</v>
      </c>
      <c r="B9" s="5"/>
      <c r="D9" s="4" t="str">
        <f>A9</f>
        <v>"___" ___________ 2020 г.</v>
      </c>
    </row>
    <row r="10" spans="1:10" ht="18" customHeight="1" x14ac:dyDescent="0.25">
      <c r="A10" s="46" t="s">
        <v>4</v>
      </c>
      <c r="B10" s="46"/>
      <c r="C10" s="46"/>
      <c r="D10" s="46"/>
      <c r="E10" s="46"/>
    </row>
    <row r="11" spans="1:10" x14ac:dyDescent="0.25">
      <c r="C11" s="6" t="s">
        <v>5</v>
      </c>
    </row>
    <row r="12" spans="1:10" x14ac:dyDescent="0.25">
      <c r="C12" s="7"/>
    </row>
    <row r="13" spans="1:10" ht="33" customHeight="1" x14ac:dyDescent="0.25">
      <c r="A13" s="44" t="s">
        <v>42</v>
      </c>
      <c r="B13" s="44"/>
      <c r="C13" s="44"/>
      <c r="D13" s="44"/>
      <c r="E13" s="44"/>
      <c r="J13" s="1" t="s">
        <v>30</v>
      </c>
    </row>
    <row r="14" spans="1:10" ht="0.75" customHeight="1" x14ac:dyDescent="0.25">
      <c r="A14" s="44"/>
      <c r="B14" s="44"/>
      <c r="C14" s="44"/>
      <c r="D14" s="44"/>
      <c r="E14" s="44"/>
    </row>
    <row r="15" spans="1:10" ht="29.25" customHeight="1" x14ac:dyDescent="0.25">
      <c r="A15" s="44" t="s">
        <v>47</v>
      </c>
      <c r="B15" s="44"/>
      <c r="C15" s="44"/>
      <c r="D15" s="44"/>
      <c r="E15" s="44"/>
    </row>
    <row r="16" spans="1:10" ht="29.25" customHeight="1" x14ac:dyDescent="0.25">
      <c r="A16" s="44" t="s">
        <v>46</v>
      </c>
      <c r="B16" s="44"/>
      <c r="C16" s="44"/>
      <c r="D16" s="44"/>
      <c r="E16" s="44"/>
    </row>
    <row r="17" spans="1:5" ht="29.25" customHeight="1" x14ac:dyDescent="0.25">
      <c r="A17" s="44" t="s">
        <v>45</v>
      </c>
      <c r="B17" s="44"/>
      <c r="C17" s="44"/>
      <c r="D17" s="44"/>
      <c r="E17" s="44"/>
    </row>
    <row r="18" spans="1:5" x14ac:dyDescent="0.25">
      <c r="A18" s="8"/>
      <c r="B18" s="8"/>
      <c r="C18" s="8"/>
      <c r="D18" s="8"/>
      <c r="E18" s="8"/>
    </row>
    <row r="19" spans="1:5" ht="95.25" customHeight="1" x14ac:dyDescent="0.25">
      <c r="A19" s="9" t="s">
        <v>6</v>
      </c>
      <c r="B19" s="9" t="s">
        <v>7</v>
      </c>
      <c r="C19" s="9" t="s">
        <v>8</v>
      </c>
      <c r="D19" s="9" t="s">
        <v>9</v>
      </c>
      <c r="E19" s="9" t="s">
        <v>10</v>
      </c>
    </row>
    <row r="20" spans="1:5" ht="129.75" customHeight="1" x14ac:dyDescent="0.25">
      <c r="A20" s="33">
        <v>1</v>
      </c>
      <c r="B20" s="29" t="s">
        <v>37</v>
      </c>
      <c r="C20" s="29" t="s">
        <v>36</v>
      </c>
      <c r="D20" s="29" t="s">
        <v>40</v>
      </c>
      <c r="E20" s="32">
        <f>(11960+0*1)*1*0.6*4.32*1.4*(1+0.1)*0.825</f>
        <v>39385.906560000003</v>
      </c>
    </row>
    <row r="21" spans="1:5" ht="95.25" customHeight="1" x14ac:dyDescent="0.25">
      <c r="A21" s="35"/>
      <c r="B21" s="34" t="s">
        <v>33</v>
      </c>
      <c r="C21" s="36" t="s">
        <v>34</v>
      </c>
      <c r="D21" s="34"/>
      <c r="E21" s="36"/>
    </row>
    <row r="22" spans="1:5" ht="135" customHeight="1" x14ac:dyDescent="0.25">
      <c r="A22" s="26">
        <v>2</v>
      </c>
      <c r="B22" s="28" t="s">
        <v>38</v>
      </c>
      <c r="C22" s="28" t="s">
        <v>36</v>
      </c>
      <c r="D22" s="29" t="s">
        <v>39</v>
      </c>
      <c r="E22" s="30">
        <f>(11960+0*1)*1*0.6*4.32*1.4*(1+0.1)*0.775</f>
        <v>36998.881920000007</v>
      </c>
    </row>
    <row r="23" spans="1:5" ht="81.75" customHeight="1" x14ac:dyDescent="0.25">
      <c r="A23" s="27"/>
      <c r="B23" s="25" t="s">
        <v>33</v>
      </c>
      <c r="C23" s="25" t="s">
        <v>34</v>
      </c>
      <c r="D23" s="13"/>
      <c r="E23" s="31"/>
    </row>
    <row r="24" spans="1:5" ht="128.25" customHeight="1" x14ac:dyDescent="0.25">
      <c r="A24" s="39">
        <v>3</v>
      </c>
      <c r="B24" s="37" t="s">
        <v>43</v>
      </c>
      <c r="C24" s="37" t="s">
        <v>36</v>
      </c>
      <c r="D24" s="41" t="s">
        <v>39</v>
      </c>
      <c r="E24" s="42">
        <f>(11960+0*1)*1*0.6*4.32*1.4*(1+0.1)*0.775</f>
        <v>36998.881920000007</v>
      </c>
    </row>
    <row r="25" spans="1:5" ht="81.75" customHeight="1" x14ac:dyDescent="0.25">
      <c r="A25" s="40"/>
      <c r="B25" s="38" t="s">
        <v>33</v>
      </c>
      <c r="C25" s="38" t="s">
        <v>34</v>
      </c>
      <c r="D25" s="34"/>
      <c r="E25" s="31"/>
    </row>
    <row r="26" spans="1:5" ht="133.5" customHeight="1" x14ac:dyDescent="0.25">
      <c r="A26" s="43">
        <v>4</v>
      </c>
      <c r="B26" s="28" t="s">
        <v>44</v>
      </c>
      <c r="C26" s="37" t="s">
        <v>36</v>
      </c>
      <c r="D26" s="29" t="s">
        <v>39</v>
      </c>
      <c r="E26" s="42">
        <f>(11960+0*1)*1*0.6*4.32*1.4*(1+0.1)*0.775</f>
        <v>36998.881920000007</v>
      </c>
    </row>
    <row r="27" spans="1:5" ht="81.75" customHeight="1" x14ac:dyDescent="0.25">
      <c r="A27" s="40"/>
      <c r="B27" s="25" t="s">
        <v>33</v>
      </c>
      <c r="C27" s="38" t="s">
        <v>34</v>
      </c>
      <c r="D27" s="13"/>
      <c r="E27" s="31"/>
    </row>
    <row r="28" spans="1:5" ht="57.75" customHeight="1" x14ac:dyDescent="0.25">
      <c r="A28" s="10">
        <v>5</v>
      </c>
      <c r="B28" s="13" t="s">
        <v>11</v>
      </c>
      <c r="C28" s="11" t="s">
        <v>12</v>
      </c>
      <c r="D28" s="11" t="s">
        <v>41</v>
      </c>
      <c r="E28" s="12">
        <f>800*3*0.5*4.32</f>
        <v>5184</v>
      </c>
    </row>
    <row r="29" spans="1:5" ht="48" customHeight="1" x14ac:dyDescent="0.25">
      <c r="A29" s="10">
        <v>6</v>
      </c>
      <c r="B29" s="11" t="s">
        <v>13</v>
      </c>
      <c r="C29" s="24" t="s">
        <v>48</v>
      </c>
      <c r="D29" s="23">
        <f>(E24+E22+E20+E26+E28)*0.1</f>
        <v>15556.655232000003</v>
      </c>
      <c r="E29" s="12">
        <f>D29</f>
        <v>15556.655232000003</v>
      </c>
    </row>
    <row r="30" spans="1:5" ht="48" customHeight="1" x14ac:dyDescent="0.25">
      <c r="A30" s="10">
        <v>7</v>
      </c>
      <c r="B30" s="11" t="s">
        <v>25</v>
      </c>
      <c r="C30" s="11" t="s">
        <v>26</v>
      </c>
      <c r="D30" s="15"/>
      <c r="E30" s="12">
        <f>13636.52/1.2</f>
        <v>11363.766666666668</v>
      </c>
    </row>
    <row r="31" spans="1:5" ht="34.5" customHeight="1" x14ac:dyDescent="0.25">
      <c r="A31" s="10">
        <v>8</v>
      </c>
      <c r="B31" s="11" t="s">
        <v>32</v>
      </c>
      <c r="C31" s="11"/>
      <c r="D31" s="15"/>
      <c r="E31" s="12">
        <v>35122</v>
      </c>
    </row>
    <row r="32" spans="1:5" x14ac:dyDescent="0.25">
      <c r="A32" s="17"/>
      <c r="B32" s="18" t="s">
        <v>14</v>
      </c>
      <c r="C32" s="14"/>
      <c r="D32" s="14"/>
      <c r="E32" s="16">
        <f>E31+E30+E29+E28+E24+E22+E20+E26</f>
        <v>217608.97421866673</v>
      </c>
    </row>
    <row r="33" spans="1:5" x14ac:dyDescent="0.25">
      <c r="A33" s="17"/>
      <c r="B33" s="18" t="s">
        <v>24</v>
      </c>
      <c r="C33" s="14"/>
      <c r="D33" s="14"/>
      <c r="E33" s="16">
        <f>ROUND(E32*20%,2)</f>
        <v>43521.79</v>
      </c>
    </row>
    <row r="34" spans="1:5" x14ac:dyDescent="0.25">
      <c r="A34" s="17"/>
      <c r="B34" s="18" t="s">
        <v>15</v>
      </c>
      <c r="C34" s="14"/>
      <c r="D34" s="14"/>
      <c r="E34" s="16">
        <f>E32+E33</f>
        <v>261130.76421866674</v>
      </c>
    </row>
    <row r="35" spans="1:5" x14ac:dyDescent="0.25">
      <c r="A35" s="19"/>
      <c r="B35" s="20"/>
      <c r="C35" s="21"/>
      <c r="D35" s="21"/>
      <c r="E35" s="22"/>
    </row>
    <row r="36" spans="1:5" x14ac:dyDescent="0.25">
      <c r="A36" s="1" t="s">
        <v>0</v>
      </c>
    </row>
    <row r="37" spans="1:5" x14ac:dyDescent="0.25">
      <c r="A37" s="1" t="s">
        <v>16</v>
      </c>
    </row>
    <row r="38" spans="1:5" x14ac:dyDescent="0.25">
      <c r="A38" s="1" t="s">
        <v>17</v>
      </c>
    </row>
    <row r="39" spans="1:5" x14ac:dyDescent="0.25">
      <c r="A39" s="4" t="s">
        <v>18</v>
      </c>
    </row>
    <row r="40" spans="1:5" x14ac:dyDescent="0.25">
      <c r="A40" s="1" t="s">
        <v>31</v>
      </c>
    </row>
    <row r="44" spans="1:5" x14ac:dyDescent="0.25">
      <c r="E44" s="1" t="s">
        <v>19</v>
      </c>
    </row>
  </sheetData>
  <mergeCells count="9">
    <mergeCell ref="A16:E16"/>
    <mergeCell ref="A17:E17"/>
    <mergeCell ref="A15:E15"/>
    <mergeCell ref="B1:D1"/>
    <mergeCell ref="A10:E10"/>
    <mergeCell ref="A13:E13"/>
    <mergeCell ref="A14:E14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Kulikova Irina Andreevna</cp:lastModifiedBy>
  <cp:lastPrinted>2020-07-27T11:20:42Z</cp:lastPrinted>
  <dcterms:created xsi:type="dcterms:W3CDTF">2019-02-18T10:24:13Z</dcterms:created>
  <dcterms:modified xsi:type="dcterms:W3CDTF">2020-07-27T11:21:13Z</dcterms:modified>
</cp:coreProperties>
</file>