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новая КТП№4Б ржд " sheetId="4" r:id="rId1"/>
    <sheet name="Лист1" sheetId="1" r:id="rId2"/>
    <sheet name="Лист2" sheetId="2" r:id="rId3"/>
    <sheet name="Лист3" sheetId="3" r:id="rId4"/>
  </sheets>
  <definedNames>
    <definedName name="_xlnm.Print_Titles" localSheetId="0">'новая КТП№4Б ржд '!$16:$16</definedName>
    <definedName name="_xlnm.Print_Area" localSheetId="0">'новая КТП№4Б ржд '!$A$1:$I$47</definedName>
  </definedNames>
  <calcPr calcId="145621"/>
</workbook>
</file>

<file path=xl/calcChain.xml><?xml version="1.0" encoding="utf-8"?>
<calcChain xmlns="http://schemas.openxmlformats.org/spreadsheetml/2006/main">
  <c r="I30" i="4" l="1"/>
  <c r="I24" i="4"/>
  <c r="I17" i="4"/>
  <c r="I35" i="4" l="1"/>
  <c r="I36" i="4"/>
  <c r="I39" i="4" s="1"/>
  <c r="I40" i="4" l="1"/>
  <c r="I41" i="4" s="1"/>
</calcChain>
</file>

<file path=xl/sharedStrings.xml><?xml version="1.0" encoding="utf-8"?>
<sst xmlns="http://schemas.openxmlformats.org/spreadsheetml/2006/main" count="92" uniqueCount="70">
  <si>
    <t>Директор</t>
  </si>
  <si>
    <t xml:space="preserve">ООО «ГорЭнергоСервис»                                                                                                                                                                           </t>
  </si>
  <si>
    <t>Проектирование комплекта оборудования в РУ-6кВ новой КТП(№4Б по г.п) для электроснабжения вспомогательных зданий детскойжелезной дороги на земельном участке с кадастровым номером 64:48:010155:947 по адресу: г. Саратов, Соколовая гора  (камеры КСО-394 -8шт;  торцевая КСО-394 – 4шт). Проектирование 2КЛ-6кВ в направлении новая КТП (№4А по г.п.) - новая КТП (№4Б по г.п.)</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</si>
  <si>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</si>
  <si>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</si>
  <si>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</si>
  <si>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</si>
  <si>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</si>
  <si>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</si>
  <si>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</si>
  <si>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Установка камер КСО в РУ-6кВ новая КТП (№4А по г.п) </t>
    </r>
    <r>
      <rPr>
        <b/>
        <sz val="8"/>
        <rFont val="Arial"/>
        <family val="2"/>
        <charset val="204"/>
      </rPr>
      <t xml:space="preserve">(Камеры КСО-394: КСО-394-11066У3 – 2шт; КСО-394-06064У3– 2шт;                  КСО-394-03106У3 – 4шт; Панель торцевая КСО-394 – 4ш)
</t>
    </r>
  </si>
  <si>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Стек=0.996680(млн.руб)
Сбаз=0.996680/7.65*1=0.13028497(млн.руб);</t>
  </si>
  <si>
    <t>C * (Aкрайнее / Скрайнее)  * Кст * Ктек * K1
0.13028497млн.руб * (0.018 / 0.2) * 1 * 4.37 * 0.7 * 0.85</t>
  </si>
  <si>
    <t/>
  </si>
  <si>
    <t>Коэффициенты</t>
  </si>
  <si>
    <t>Стадия: Рабочий проект</t>
  </si>
  <si>
    <t>Кст = 1</t>
  </si>
  <si>
    <t>Ктек = 4.37
Письмо Минстроя России от 06.05.2020 №17207-ИФ/09</t>
  </si>
  <si>
    <t>K1 = 0.7
Общие указания п.1.8.4</t>
  </si>
  <si>
    <t>Разделы документации</t>
  </si>
  <si>
    <t>(75.0% + 10.0%) = 85%</t>
  </si>
  <si>
    <t>2</t>
  </si>
  <si>
    <r>
      <t xml:space="preserve">Кабельные линии напряжением до 35 кВ. Интервалы протяженности свыше 1000 до 5000 м. </t>
    </r>
    <r>
      <rPr>
        <b/>
        <sz val="8"/>
        <rFont val="Arial"/>
        <family val="2"/>
        <charset val="204"/>
      </rPr>
      <t xml:space="preserve">2КЛ-6кВ новая КТП (№4А по г.п.) - новая КТП (№4Б по г.п.) кабель АСБл-10 3х150мм2 </t>
    </r>
  </si>
  <si>
    <t>Коммунальные инженерные сети и сооружения, 2012 г. Раздел 3. Таблица 17. Квартальные, межквартальные, уличные кабельные электросети, п.4
A=12,265 тыс.руб; B=0.037тыс.руб;
Осн. показ. Х=1500 (м) 
Количество = 2</t>
  </si>
  <si>
    <t>(A + B * Xзад) * Количество * Кст * Ктек * K1 * K2
(12265 руб + 37 руб * 1500) * 2 * 0.6 * 4.37 * 1.1 * 1.4 * 0.825</t>
  </si>
  <si>
    <t>Стадия: Рабочая документация</t>
  </si>
  <si>
    <t>Кст = 0.6</t>
  </si>
  <si>
    <t>K1 = 1.1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</si>
  <si>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</si>
  <si>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</si>
  <si>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</si>
  <si>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</si>
  <si>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4.37</t>
  </si>
  <si>
    <t>Кст = 0.50</t>
  </si>
  <si>
    <t>(100%) = 100%</t>
  </si>
  <si>
    <t>4</t>
  </si>
  <si>
    <t>Итого по смете:</t>
  </si>
  <si>
    <t>5</t>
  </si>
  <si>
    <t>Сбор исходных данных</t>
  </si>
  <si>
    <t>10% от п.5</t>
  </si>
  <si>
    <t>6</t>
  </si>
  <si>
    <t xml:space="preserve">Согласование с организациями города
</t>
  </si>
  <si>
    <t>7</t>
  </si>
  <si>
    <t>Инженерно-геодезические изыскания</t>
  </si>
  <si>
    <t>8</t>
  </si>
  <si>
    <t>Итого без НДС</t>
  </si>
  <si>
    <t>Сумма от п.4-7</t>
  </si>
  <si>
    <t>9</t>
  </si>
  <si>
    <t>НДС</t>
  </si>
  <si>
    <t>20% от п.8</t>
  </si>
  <si>
    <t>10</t>
  </si>
  <si>
    <t>Всего по смете:</t>
  </si>
  <si>
    <t>Сумма от п.8-9</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</si>
  <si>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</si>
  <si>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</si>
  <si>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</si>
  <si>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</si>
  <si>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</si>
  <si>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</si>
  <si>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</si>
  <si>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</si>
  <si>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</si>
  <si>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</si>
  <si>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2020г.</t>
  </si>
  <si>
    <t xml:space="preserve">Смета № </t>
  </si>
  <si>
    <t>на рабочую документацию</t>
  </si>
  <si>
    <t>Ведущий инженер-сметчик ООО "ГЭС"</t>
  </si>
  <si>
    <t xml:space="preserve">_____________________ГолахО.И. </t>
  </si>
  <si>
    <t>_____________________Шокурова Ю.Н.</t>
  </si>
  <si>
    <t xml:space="preserve">   Приложение  № 2  к договору № 1963 П от "04"августа 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</si>
</sst>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Calibri"/>
      <family val="2"/>
      <charset val="204"/>
      <scheme val="minor"/>
    </font>
    <font>
      <sz val="9"/>
      <color theme="1"/>
      <name val="Calibri"/>
      <family val="2"/>
      <charset val="204"/>
      <scheme val="minor"/>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6" fillId="0" borderId="27">
      <alignment horizontal="center"/>
    </xf>
    <xf numFmtId="0" fontId="3" fillId="0" borderId="0">
      <alignment vertical="top"/>
    </xf>
    <xf numFmtId="0" fontId="17" fillId="0" borderId="27">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7">
      <alignment horizontal="center" wrapText="1"/>
    </xf>
    <xf numFmtId="0" fontId="3" fillId="0" borderId="0">
      <alignment vertical="top"/>
    </xf>
    <xf numFmtId="0" fontId="17" fillId="0" borderId="27">
      <alignment horizontal="center"/>
    </xf>
    <xf numFmtId="0" fontId="2" fillId="0" borderId="0"/>
    <xf numFmtId="0" fontId="17" fillId="0" borderId="0"/>
    <xf numFmtId="0" fontId="17" fillId="0" borderId="27">
      <alignment horizontal="center" wrapText="1"/>
    </xf>
    <xf numFmtId="0" fontId="17" fillId="0" borderId="27">
      <alignment horizontal="center"/>
    </xf>
    <xf numFmtId="0" fontId="17" fillId="0" borderId="27">
      <alignment horizontal="center" wrapText="1"/>
    </xf>
    <xf numFmtId="0" fontId="17" fillId="0" borderId="27">
      <alignment horizontal="center"/>
    </xf>
    <xf numFmtId="0" fontId="17" fillId="0" borderId="0">
      <alignment horizontal="center" vertical="top" wrapText="1"/>
    </xf>
    <xf numFmtId="0" fontId="17"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0" borderId="0">
      <alignment horizontal="left" vertical="top"/>
    </xf>
    <xf numFmtId="0" fontId="17" fillId="0" borderId="0"/>
  </cellStyleXfs>
  <cellXfs count="103">
    <xf numFmtId="0" fontId="0" fillId="0" borderId="0" xfId="0"/>
    <xf numFmtId="0" fontId="5" fillId="0" borderId="0" xfId="0" applyFont="1"/>
    <xf numFmtId="0" fontId="6" fillId="0" borderId="0" xfId="0" applyFont="1"/>
    <xf numFmtId="0" fontId="7" fillId="0" borderId="0" xfId="0" applyFont="1" applyAlignment="1"/>
    <xf numFmtId="0" fontId="7" fillId="0" borderId="0" xfId="0" applyFont="1"/>
    <xf numFmtId="0" fontId="5"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6" fillId="0" borderId="0" xfId="0" applyNumberFormat="1" applyFont="1" applyAlignment="1">
      <alignment vertical="top"/>
    </xf>
    <xf numFmtId="49" fontId="12" fillId="0" borderId="16" xfId="0" applyNumberFormat="1" applyFont="1" applyBorder="1" applyAlignment="1">
      <alignment horizontal="righ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14"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49" fontId="12" fillId="0" borderId="23" xfId="0" applyNumberFormat="1" applyFont="1" applyBorder="1" applyAlignment="1">
      <alignment horizontal="center"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4" fontId="0" fillId="0" borderId="27" xfId="0" applyNumberFormat="1" applyFont="1" applyFill="1" applyBorder="1" applyAlignment="1">
      <alignment horizontal="right" vertical="top" wrapText="1"/>
    </xf>
    <xf numFmtId="0" fontId="15" fillId="0" borderId="27" xfId="0" applyNumberFormat="1" applyFont="1" applyBorder="1" applyAlignment="1">
      <alignment horizontal="left" vertical="top" wrapText="1"/>
    </xf>
    <xf numFmtId="0" fontId="13"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xf numFmtId="0" fontId="4" fillId="0" borderId="0" xfId="0" applyFont="1"/>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xf numFmtId="0" fontId="19" fillId="0" borderId="0" xfId="0" applyFont="1"/>
    <xf numFmtId="0" fontId="19" fillId="0" borderId="0" xfId="0" applyFont="1" applyAlignment="1">
      <alignment horizontal="left" vertical="center"/>
    </xf>
    <xf numFmtId="0" fontId="18" fillId="0" borderId="0" xfId="0" applyFont="1" applyAlignment="1">
      <alignment horizontal="left" vertical="center"/>
    </xf>
    <xf numFmtId="0" fontId="0" fillId="0" borderId="0" xfId="0" applyNumberFormat="1" applyFont="1" applyAlignment="1">
      <alignment horizontal="left" vertical="top"/>
    </xf>
    <xf numFmtId="0" fontId="11" fillId="0" borderId="0" xfId="0" applyNumberFormat="1" applyFont="1" applyAlignment="1">
      <alignment wrapText="1"/>
    </xf>
    <xf numFmtId="0" fontId="0" fillId="0" borderId="0" xfId="0" applyNumberFormat="1" applyFont="1" applyAlignment="1">
      <alignment horizontal="center" wrapText="1"/>
    </xf>
    <xf numFmtId="0" fontId="7" fillId="0" borderId="0" xfId="0" applyFont="1" applyAlignment="1">
      <alignment horizontal="center"/>
    </xf>
    <xf numFmtId="0" fontId="5"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2" fillId="0" borderId="8" xfId="0" applyNumberFormat="1" applyFont="1" applyBorder="1" applyAlignment="1">
      <alignment horizontal="center" vertical="top" wrapText="1"/>
    </xf>
    <xf numFmtId="49" fontId="12" fillId="0" borderId="12"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0" fillId="0" borderId="0" xfId="0" applyNumberFormat="1" applyFont="1" applyAlignment="1">
      <alignment horizontal="lef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0" fillId="0" borderId="28" xfId="0" applyNumberForma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83548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topLeftCell="A4" zoomScaleNormal="100" workbookViewId="0">
      <selection activeCell="I15" sqref="I15"/>
    </sheetView>
  </sheetViews>
  <sheetFormatPr defaultColWidth="9.140625" defaultRowHeight="15" x14ac:dyDescent="0.25"/>
  <cols>
    <col min="1" max="1" width="5.7109375" style="2" customWidth="1"/>
    <col min="2" max="3" width="8.28515625" style="2" customWidth="1"/>
    <col min="4" max="7" width="10.28515625" style="2" customWidth="1"/>
    <col min="8" max="8" width="13" style="2" customWidth="1"/>
    <col min="9" max="9" width="13.7109375" style="2" customWidth="1"/>
    <col min="10" max="10" width="12.7109375" style="2" customWidth="1"/>
    <col min="11" max="11" width="10.28515625" style="2" bestFit="1" customWidth="1"/>
    <col min="12" max="16384" width="9.140625" style="2"/>
  </cols>
  <sheetData>
    <row r="1" spans="1:256" s="39" customFormat="1" ht="25.5" customHeight="1" x14ac:dyDescent="0.25">
      <c r="A1"/>
      <c r="B1"/>
      <c r="C1" s="48" t="s">
        <v>69</v>
      </c>
      <c r="D1" s="48"/>
      <c r="E1" s="48"/>
      <c r="F1" s="48"/>
      <c r="G1" s="48"/>
      <c r="H1" s="48"/>
      <c r="I1" s="48"/>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0" customFormat="1" x14ac:dyDescent="0.25">
      <c r="A2"/>
      <c r="B2"/>
      <c r="C2"/>
      <c r="D2"/>
      <c r="E2"/>
      <c r="F2" s="39"/>
      <c r="G2" s="39"/>
      <c r="H2" s="39"/>
      <c r="I2" s="39"/>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0" customFormat="1" ht="12.75" customHeight="1" x14ac:dyDescent="0.25">
      <c r="A3" s="93" t="s">
        <v>55</v>
      </c>
      <c r="B3" s="93"/>
      <c r="C3" s="93"/>
      <c r="D3" s="93"/>
      <c r="E3"/>
      <c r="F3" s="39"/>
      <c r="G3" s="39" t="s">
        <v>56</v>
      </c>
      <c r="H3" s="39"/>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0" customFormat="1" ht="13.5" customHeight="1" x14ac:dyDescent="0.25">
      <c r="A4" s="93" t="s">
        <v>57</v>
      </c>
      <c r="B4" s="93"/>
      <c r="C4" s="93"/>
      <c r="D4" s="41"/>
      <c r="E4"/>
      <c r="F4" s="39"/>
      <c r="G4" s="39" t="s">
        <v>58</v>
      </c>
      <c r="H4" s="39"/>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0" customFormat="1" ht="12.75" customHeight="1" x14ac:dyDescent="0.25">
      <c r="A5" s="42" t="s">
        <v>0</v>
      </c>
      <c r="B5" s="42"/>
      <c r="C5" s="41"/>
      <c r="D5" s="41"/>
      <c r="E5"/>
      <c r="F5" s="39"/>
      <c r="G5" s="42" t="s">
        <v>59</v>
      </c>
      <c r="H5" s="42"/>
      <c r="I5" s="42"/>
      <c r="K5" s="42"/>
      <c r="L5" s="4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0" customFormat="1" ht="12.75" customHeight="1" x14ac:dyDescent="0.25">
      <c r="A6" s="42" t="s">
        <v>1</v>
      </c>
      <c r="B6" s="42"/>
      <c r="C6" s="41"/>
      <c r="D6" s="41"/>
      <c r="E6"/>
      <c r="F6" s="39"/>
      <c r="G6" s="42" t="s">
        <v>60</v>
      </c>
      <c r="H6" s="42"/>
      <c r="I6" s="42"/>
      <c r="K6" s="42"/>
      <c r="L6" s="42"/>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0" customFormat="1" ht="12.75" customHeight="1" x14ac:dyDescent="0.25">
      <c r="A7"/>
      <c r="B7"/>
      <c r="C7"/>
      <c r="D7"/>
      <c r="E7"/>
      <c r="F7" s="39"/>
      <c r="G7" s="42"/>
      <c r="H7" s="42"/>
      <c r="I7" s="42"/>
      <c r="K7" s="42"/>
      <c r="L7" s="42"/>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0" customFormat="1" ht="38.25" customHeight="1" x14ac:dyDescent="0.25">
      <c r="A8" s="43" t="s">
        <v>61</v>
      </c>
      <c r="B8" s="42"/>
      <c r="C8" s="41"/>
      <c r="D8" s="41"/>
      <c r="E8"/>
      <c r="F8" s="39"/>
      <c r="G8" s="43" t="s">
        <v>62</v>
      </c>
      <c r="H8" s="42"/>
      <c r="I8" s="42"/>
      <c r="K8" s="42"/>
      <c r="L8" s="42"/>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0" customFormat="1" ht="22.5" customHeight="1" x14ac:dyDescent="0.25">
      <c r="A9" s="44" t="s">
        <v>63</v>
      </c>
      <c r="B9" s="45"/>
      <c r="C9" s="41"/>
      <c r="D9" s="41"/>
      <c r="E9"/>
      <c r="F9" s="39"/>
      <c r="G9" s="43" t="s">
        <v>63</v>
      </c>
      <c r="H9" s="42"/>
      <c r="I9" s="42"/>
      <c r="K9" s="42"/>
      <c r="L9" s="4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49" t="s">
        <v>64</v>
      </c>
      <c r="B10" s="49"/>
      <c r="C10" s="49"/>
      <c r="D10" s="49"/>
      <c r="E10" s="49"/>
      <c r="F10" s="49"/>
      <c r="G10" s="49"/>
      <c r="H10" s="49"/>
      <c r="I10" s="3"/>
    </row>
    <row r="11" spans="1:256" x14ac:dyDescent="0.25">
      <c r="A11" s="50" t="s">
        <v>65</v>
      </c>
      <c r="B11" s="50"/>
      <c r="C11" s="50"/>
      <c r="D11" s="50"/>
      <c r="E11" s="50"/>
      <c r="F11" s="50"/>
      <c r="G11" s="50"/>
      <c r="H11" s="50"/>
      <c r="I11" s="3"/>
    </row>
    <row r="12" spans="1:256" ht="5.25" customHeight="1" x14ac:dyDescent="0.25">
      <c r="A12" s="1"/>
      <c r="B12" s="1"/>
      <c r="C12" s="1"/>
      <c r="D12" s="1"/>
      <c r="E12" s="4"/>
      <c r="F12" s="1"/>
      <c r="G12" s="1"/>
      <c r="H12" s="1"/>
      <c r="I12" s="1"/>
    </row>
    <row r="13" spans="1:256" ht="66" customHeight="1" x14ac:dyDescent="0.25">
      <c r="A13" s="51" t="s">
        <v>2</v>
      </c>
      <c r="B13" s="51"/>
      <c r="C13" s="51"/>
      <c r="D13" s="51"/>
      <c r="E13" s="51"/>
      <c r="F13" s="51"/>
      <c r="G13" s="51"/>
      <c r="H13" s="51"/>
      <c r="I13" s="51"/>
    </row>
    <row r="14" spans="1:256" ht="14.25" customHeight="1" x14ac:dyDescent="0.25">
      <c r="A14" s="5"/>
      <c r="D14" s="6"/>
      <c r="E14" s="7" t="s">
        <v>3</v>
      </c>
    </row>
    <row r="15" spans="1:256" ht="105" customHeight="1" x14ac:dyDescent="0.25">
      <c r="A15" s="8" t="s">
        <v>4</v>
      </c>
      <c r="B15" s="52" t="s">
        <v>5</v>
      </c>
      <c r="C15" s="53"/>
      <c r="D15" s="52" t="s">
        <v>6</v>
      </c>
      <c r="E15" s="54"/>
      <c r="F15" s="54"/>
      <c r="G15" s="53"/>
      <c r="H15" s="9" t="s">
        <v>7</v>
      </c>
      <c r="I15" s="8" t="s">
        <v>8</v>
      </c>
    </row>
    <row r="16" spans="1:256" x14ac:dyDescent="0.25">
      <c r="A16" s="10" t="s">
        <v>9</v>
      </c>
      <c r="B16" s="59">
        <v>2</v>
      </c>
      <c r="C16" s="60"/>
      <c r="D16" s="59">
        <v>3</v>
      </c>
      <c r="E16" s="61"/>
      <c r="F16" s="61"/>
      <c r="G16" s="60"/>
      <c r="H16" s="11">
        <v>4</v>
      </c>
      <c r="I16" s="11">
        <v>5</v>
      </c>
    </row>
    <row r="17" spans="1:10" ht="180" customHeight="1" x14ac:dyDescent="0.25">
      <c r="A17" s="62" t="s">
        <v>9</v>
      </c>
      <c r="B17" s="64" t="s">
        <v>10</v>
      </c>
      <c r="C17" s="65"/>
      <c r="D17" s="68" t="s">
        <v>11</v>
      </c>
      <c r="E17" s="69"/>
      <c r="F17" s="69"/>
      <c r="G17" s="70"/>
      <c r="H17" s="79" t="s">
        <v>12</v>
      </c>
      <c r="I17" s="74">
        <f>(0.13028497 *(0.018/0.2))  * 1 * 4.37 * 0.7 * 0.85*1000000</f>
        <v>30488.44182709499</v>
      </c>
      <c r="J17" s="12"/>
    </row>
    <row r="18" spans="1:10" ht="40.15" customHeight="1" x14ac:dyDescent="0.25">
      <c r="A18" s="63"/>
      <c r="B18" s="66"/>
      <c r="C18" s="67"/>
      <c r="D18" s="71"/>
      <c r="E18" s="72"/>
      <c r="F18" s="72"/>
      <c r="G18" s="73"/>
      <c r="H18" s="80"/>
      <c r="I18" s="75"/>
    </row>
    <row r="19" spans="1:10" ht="14.45" customHeight="1" x14ac:dyDescent="0.25">
      <c r="A19" s="13" t="s">
        <v>13</v>
      </c>
      <c r="B19" s="76" t="s">
        <v>14</v>
      </c>
      <c r="C19" s="77"/>
      <c r="D19" s="76"/>
      <c r="E19" s="78"/>
      <c r="F19" s="78"/>
      <c r="G19" s="77"/>
      <c r="H19" s="14"/>
      <c r="I19" s="15"/>
    </row>
    <row r="20" spans="1:10" ht="35.450000000000003" customHeight="1" x14ac:dyDescent="0.25">
      <c r="A20" s="16" t="s">
        <v>13</v>
      </c>
      <c r="B20" s="55" t="s">
        <v>15</v>
      </c>
      <c r="C20" s="56"/>
      <c r="D20" s="55" t="s">
        <v>16</v>
      </c>
      <c r="E20" s="58"/>
      <c r="F20" s="58"/>
      <c r="G20" s="56"/>
      <c r="H20" s="17"/>
      <c r="I20" s="18"/>
    </row>
    <row r="21" spans="1:10" ht="47.45" customHeight="1" x14ac:dyDescent="0.25">
      <c r="A21" s="16" t="s">
        <v>13</v>
      </c>
      <c r="B21" s="55"/>
      <c r="C21" s="56"/>
      <c r="D21" s="57" t="s">
        <v>17</v>
      </c>
      <c r="E21" s="58"/>
      <c r="F21" s="58"/>
      <c r="G21" s="56"/>
      <c r="H21" s="17"/>
      <c r="I21" s="18"/>
    </row>
    <row r="22" spans="1:10" ht="39" customHeight="1" x14ac:dyDescent="0.25">
      <c r="A22" s="16" t="s">
        <v>13</v>
      </c>
      <c r="B22" s="55"/>
      <c r="C22" s="56"/>
      <c r="D22" s="57" t="s">
        <v>18</v>
      </c>
      <c r="E22" s="58"/>
      <c r="F22" s="58"/>
      <c r="G22" s="56"/>
      <c r="H22" s="17"/>
      <c r="I22" s="18"/>
    </row>
    <row r="23" spans="1:10" ht="38.450000000000003" customHeight="1" x14ac:dyDescent="0.25">
      <c r="A23" s="19" t="s">
        <v>13</v>
      </c>
      <c r="B23" s="81" t="s">
        <v>19</v>
      </c>
      <c r="C23" s="82"/>
      <c r="D23" s="83"/>
      <c r="E23" s="84"/>
      <c r="F23" s="84"/>
      <c r="G23" s="82"/>
      <c r="H23" s="20" t="s">
        <v>20</v>
      </c>
      <c r="I23" s="21"/>
    </row>
    <row r="24" spans="1:10" ht="148.15" customHeight="1" x14ac:dyDescent="0.25">
      <c r="A24" s="22" t="s">
        <v>21</v>
      </c>
      <c r="B24" s="64" t="s">
        <v>22</v>
      </c>
      <c r="C24" s="65"/>
      <c r="D24" s="68" t="s">
        <v>23</v>
      </c>
      <c r="E24" s="85"/>
      <c r="F24" s="85"/>
      <c r="G24" s="86"/>
      <c r="H24" s="23" t="s">
        <v>24</v>
      </c>
      <c r="I24" s="24">
        <f>(12265+37*1500)*2*0.6*4.37*1.1*0.825</f>
        <v>322488.89145</v>
      </c>
      <c r="J24" s="25"/>
    </row>
    <row r="25" spans="1:10" x14ac:dyDescent="0.25">
      <c r="A25" s="13" t="s">
        <v>13</v>
      </c>
      <c r="B25" s="76" t="s">
        <v>14</v>
      </c>
      <c r="C25" s="77"/>
      <c r="D25" s="76"/>
      <c r="E25" s="78"/>
      <c r="F25" s="78"/>
      <c r="G25" s="77"/>
      <c r="H25" s="14"/>
      <c r="I25" s="15"/>
    </row>
    <row r="26" spans="1:10" ht="30" customHeight="1" x14ac:dyDescent="0.25">
      <c r="A26" s="16" t="s">
        <v>13</v>
      </c>
      <c r="B26" s="55" t="s">
        <v>25</v>
      </c>
      <c r="C26" s="56"/>
      <c r="D26" s="55" t="s">
        <v>26</v>
      </c>
      <c r="E26" s="58"/>
      <c r="F26" s="58"/>
      <c r="G26" s="56"/>
      <c r="H26" s="17"/>
      <c r="I26" s="18"/>
    </row>
    <row r="27" spans="1:10" ht="52.9" customHeight="1" x14ac:dyDescent="0.25">
      <c r="A27" s="16" t="s">
        <v>13</v>
      </c>
      <c r="B27" s="55"/>
      <c r="C27" s="56"/>
      <c r="D27" s="57" t="s">
        <v>17</v>
      </c>
      <c r="E27" s="58"/>
      <c r="F27" s="58"/>
      <c r="G27" s="56"/>
      <c r="H27" s="17"/>
      <c r="I27" s="18"/>
    </row>
    <row r="28" spans="1:10" ht="33" customHeight="1" x14ac:dyDescent="0.25">
      <c r="A28" s="16" t="s">
        <v>13</v>
      </c>
      <c r="B28" s="55"/>
      <c r="C28" s="56"/>
      <c r="D28" s="57" t="s">
        <v>27</v>
      </c>
      <c r="E28" s="58"/>
      <c r="F28" s="58"/>
      <c r="G28" s="56"/>
      <c r="H28" s="17"/>
      <c r="I28" s="18"/>
    </row>
    <row r="29" spans="1:10" ht="66" customHeight="1" x14ac:dyDescent="0.25">
      <c r="A29" s="19" t="s">
        <v>13</v>
      </c>
      <c r="B29" s="83" t="s">
        <v>19</v>
      </c>
      <c r="C29" s="82"/>
      <c r="D29" s="83"/>
      <c r="E29" s="84"/>
      <c r="F29" s="84"/>
      <c r="G29" s="82"/>
      <c r="H29" s="20" t="s">
        <v>28</v>
      </c>
      <c r="I29" s="21"/>
    </row>
    <row r="30" spans="1:10" ht="129" customHeight="1" x14ac:dyDescent="0.25">
      <c r="A30" s="22" t="s">
        <v>29</v>
      </c>
      <c r="B30" s="64" t="s">
        <v>30</v>
      </c>
      <c r="C30" s="65"/>
      <c r="D30" s="68" t="s">
        <v>31</v>
      </c>
      <c r="E30" s="69"/>
      <c r="F30" s="69"/>
      <c r="G30" s="70"/>
      <c r="H30" s="23" t="s">
        <v>32</v>
      </c>
      <c r="I30" s="24">
        <f>(0+ 800 * 1) * 2 * 0.5 * 4.37</f>
        <v>3496</v>
      </c>
    </row>
    <row r="31" spans="1:10" x14ac:dyDescent="0.25">
      <c r="A31" s="13" t="s">
        <v>13</v>
      </c>
      <c r="B31" s="76" t="s">
        <v>14</v>
      </c>
      <c r="C31" s="77"/>
      <c r="D31" s="76"/>
      <c r="E31" s="78"/>
      <c r="F31" s="78"/>
      <c r="G31" s="77"/>
      <c r="H31" s="14"/>
      <c r="I31" s="15"/>
    </row>
    <row r="32" spans="1:10" ht="32.450000000000003" customHeight="1" x14ac:dyDescent="0.25">
      <c r="A32" s="16" t="s">
        <v>13</v>
      </c>
      <c r="B32" s="55" t="s">
        <v>15</v>
      </c>
      <c r="C32" s="56"/>
      <c r="D32" s="57" t="s">
        <v>33</v>
      </c>
      <c r="E32" s="58"/>
      <c r="F32" s="58"/>
      <c r="G32" s="56"/>
      <c r="H32" s="17"/>
      <c r="I32" s="18"/>
    </row>
    <row r="33" spans="1:256" ht="46.9" customHeight="1" x14ac:dyDescent="0.25">
      <c r="A33" s="16" t="s">
        <v>13</v>
      </c>
      <c r="B33" s="55"/>
      <c r="C33" s="56"/>
      <c r="D33" s="57" t="s">
        <v>17</v>
      </c>
      <c r="E33" s="58"/>
      <c r="F33" s="58"/>
      <c r="G33" s="56"/>
      <c r="H33" s="17"/>
      <c r="I33" s="18"/>
    </row>
    <row r="34" spans="1:256" ht="39.75" customHeight="1" x14ac:dyDescent="0.25">
      <c r="A34" s="19" t="s">
        <v>13</v>
      </c>
      <c r="B34" s="83" t="s">
        <v>19</v>
      </c>
      <c r="C34" s="82"/>
      <c r="D34" s="83"/>
      <c r="E34" s="84"/>
      <c r="F34" s="84"/>
      <c r="G34" s="82"/>
      <c r="H34" s="20" t="s">
        <v>34</v>
      </c>
      <c r="I34" s="21"/>
    </row>
    <row r="35" spans="1:256" ht="18" customHeight="1" x14ac:dyDescent="0.25">
      <c r="A35" s="26" t="s">
        <v>35</v>
      </c>
      <c r="B35" s="100" t="s">
        <v>36</v>
      </c>
      <c r="C35" s="101"/>
      <c r="D35" s="100"/>
      <c r="E35" s="102"/>
      <c r="F35" s="102"/>
      <c r="G35" s="101"/>
      <c r="H35" s="27"/>
      <c r="I35" s="28">
        <f>ROUND(SUM(I17:I34),2)</f>
        <v>356473.33</v>
      </c>
      <c r="J35" s="29"/>
    </row>
    <row r="36" spans="1:256" ht="35.25" customHeight="1" x14ac:dyDescent="0.25">
      <c r="A36" s="30" t="s">
        <v>37</v>
      </c>
      <c r="B36" s="87" t="s">
        <v>38</v>
      </c>
      <c r="C36" s="88"/>
      <c r="D36" s="87"/>
      <c r="E36" s="89"/>
      <c r="F36" s="89"/>
      <c r="G36" s="88"/>
      <c r="H36" s="31" t="s">
        <v>39</v>
      </c>
      <c r="I36" s="32">
        <f>I35*0.1</f>
        <v>35647.333000000006</v>
      </c>
    </row>
    <row r="37" spans="1:256" ht="52.5" customHeight="1" x14ac:dyDescent="0.25">
      <c r="A37" s="30" t="s">
        <v>40</v>
      </c>
      <c r="B37" s="94" t="s">
        <v>41</v>
      </c>
      <c r="C37" s="95"/>
      <c r="D37" s="96"/>
      <c r="E37" s="97"/>
      <c r="F37" s="97"/>
      <c r="G37" s="98"/>
      <c r="H37" s="31"/>
      <c r="I37" s="33">
        <v>9800</v>
      </c>
    </row>
    <row r="38" spans="1:256" ht="49.5" customHeight="1" x14ac:dyDescent="0.25">
      <c r="A38" s="30" t="s">
        <v>42</v>
      </c>
      <c r="B38" s="99" t="s">
        <v>43</v>
      </c>
      <c r="C38" s="88"/>
      <c r="D38" s="87"/>
      <c r="E38" s="89"/>
      <c r="F38" s="89"/>
      <c r="G38" s="88"/>
      <c r="H38" s="34"/>
      <c r="I38" s="32">
        <v>164113</v>
      </c>
    </row>
    <row r="39" spans="1:256" ht="24.75" customHeight="1" x14ac:dyDescent="0.25">
      <c r="A39" s="30" t="s">
        <v>44</v>
      </c>
      <c r="B39" s="87" t="s">
        <v>45</v>
      </c>
      <c r="C39" s="88"/>
      <c r="D39" s="87"/>
      <c r="E39" s="89"/>
      <c r="F39" s="89"/>
      <c r="G39" s="88"/>
      <c r="H39" s="34" t="s">
        <v>46</v>
      </c>
      <c r="I39" s="32">
        <f>ROUND(SUM(I35:I38),2)</f>
        <v>566033.66</v>
      </c>
      <c r="J39" s="29"/>
    </row>
    <row r="40" spans="1:256" x14ac:dyDescent="0.25">
      <c r="A40" s="30" t="s">
        <v>47</v>
      </c>
      <c r="B40" s="87" t="s">
        <v>48</v>
      </c>
      <c r="C40" s="88"/>
      <c r="D40" s="87"/>
      <c r="E40" s="89"/>
      <c r="F40" s="89"/>
      <c r="G40" s="88"/>
      <c r="H40" s="34" t="s">
        <v>49</v>
      </c>
      <c r="I40" s="32">
        <f>I39*0.2</f>
        <v>113206.73200000002</v>
      </c>
    </row>
    <row r="41" spans="1:256" x14ac:dyDescent="0.25">
      <c r="A41" s="30" t="s">
        <v>50</v>
      </c>
      <c r="B41" s="90" t="s">
        <v>51</v>
      </c>
      <c r="C41" s="91"/>
      <c r="D41" s="90"/>
      <c r="E41" s="92"/>
      <c r="F41" s="92"/>
      <c r="G41" s="91"/>
      <c r="H41" s="35" t="s">
        <v>52</v>
      </c>
      <c r="I41" s="36">
        <f>ROUND(I39+I40,2)</f>
        <v>679240.39</v>
      </c>
    </row>
    <row r="42" spans="1:256" x14ac:dyDescent="0.25">
      <c r="A42" s="37"/>
      <c r="B42" s="37"/>
      <c r="C42" s="37"/>
      <c r="D42" s="37"/>
      <c r="E42" s="37"/>
      <c r="F42" s="37"/>
      <c r="G42" s="37"/>
      <c r="H42" s="37"/>
      <c r="I42" s="37"/>
    </row>
    <row r="43" spans="1:256" s="46" customFormat="1" ht="24.95" customHeight="1" x14ac:dyDescent="0.25">
      <c r="A43" s="42" t="s">
        <v>53</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c r="GQ43" s="42"/>
      <c r="GR43" s="42"/>
      <c r="GS43" s="42"/>
      <c r="GT43" s="42"/>
      <c r="GU43" s="42"/>
      <c r="GV43" s="42"/>
      <c r="GW43" s="42"/>
      <c r="GX43" s="42"/>
      <c r="GY43" s="42"/>
      <c r="GZ43" s="42"/>
      <c r="HA43" s="42"/>
      <c r="HB43" s="42"/>
      <c r="HC43" s="42"/>
      <c r="HD43" s="42"/>
      <c r="HE43" s="42"/>
      <c r="HF43" s="42"/>
      <c r="HG43" s="42"/>
      <c r="HH43" s="42"/>
      <c r="HI43" s="42"/>
      <c r="HJ43" s="42"/>
      <c r="HK43" s="42"/>
      <c r="HL43" s="42"/>
      <c r="HM43" s="42"/>
      <c r="HN43" s="42"/>
      <c r="HO43" s="42"/>
      <c r="HP43" s="42"/>
      <c r="HQ43" s="42"/>
      <c r="HR43" s="42"/>
      <c r="HS43" s="42"/>
      <c r="HT43" s="42"/>
      <c r="HU43" s="42"/>
      <c r="HV43" s="42"/>
      <c r="HW43" s="42"/>
      <c r="HX43" s="42"/>
      <c r="HY43" s="42"/>
      <c r="HZ43" s="42"/>
      <c r="IA43" s="42"/>
      <c r="IB43" s="42"/>
      <c r="IC43" s="42"/>
      <c r="ID43" s="42"/>
      <c r="IE43" s="42"/>
      <c r="IF43" s="42"/>
      <c r="IG43" s="42"/>
      <c r="IH43" s="42"/>
      <c r="II43" s="42"/>
      <c r="IJ43" s="42"/>
      <c r="IK43" s="42"/>
      <c r="IL43" s="42"/>
      <c r="IM43" s="42"/>
      <c r="IN43" s="42"/>
      <c r="IO43" s="42"/>
      <c r="IP43" s="42"/>
      <c r="IQ43" s="42"/>
      <c r="IR43" s="42"/>
      <c r="IS43" s="42"/>
      <c r="IT43" s="42"/>
      <c r="IU43" s="42"/>
      <c r="IV43" s="42"/>
    </row>
    <row r="44" spans="1:256" s="39" customFormat="1" ht="15.75" x14ac:dyDescent="0.25">
      <c r="A44" s="42" t="s">
        <v>66</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42"/>
      <c r="EW44" s="42"/>
      <c r="EX44" s="42"/>
      <c r="EY44" s="42"/>
      <c r="EZ44" s="42"/>
      <c r="FA44" s="42"/>
      <c r="FB44" s="42"/>
      <c r="FC44" s="42"/>
      <c r="FD44" s="42"/>
      <c r="FE44" s="42"/>
      <c r="FF44" s="42"/>
      <c r="FG44" s="42"/>
      <c r="FH44" s="42"/>
      <c r="FI44" s="42"/>
      <c r="FJ44" s="42"/>
      <c r="FK44" s="42"/>
      <c r="FL44" s="42"/>
      <c r="FM44" s="42"/>
      <c r="FN44" s="42"/>
      <c r="FO44" s="42"/>
      <c r="FP44" s="42"/>
      <c r="FQ44" s="42"/>
      <c r="FR44" s="42"/>
      <c r="FS44" s="42"/>
      <c r="FT44" s="42"/>
      <c r="FU44" s="42"/>
      <c r="FV44" s="42"/>
      <c r="FW44" s="42"/>
      <c r="FX44" s="42"/>
      <c r="FY44" s="42"/>
      <c r="FZ44" s="42"/>
      <c r="GA44" s="42"/>
      <c r="GB44" s="42"/>
      <c r="GC44" s="42"/>
      <c r="GD44" s="42"/>
      <c r="GE44" s="42"/>
      <c r="GF44" s="42"/>
      <c r="GG44" s="42"/>
      <c r="GH44" s="42"/>
      <c r="GI44" s="42"/>
      <c r="GJ44" s="42"/>
      <c r="GK44" s="42"/>
      <c r="GL44" s="42"/>
      <c r="GM44" s="42"/>
      <c r="GN44" s="42"/>
      <c r="GO44" s="42"/>
      <c r="GP44" s="42"/>
      <c r="GQ44" s="42"/>
      <c r="GR44" s="42"/>
      <c r="GS44" s="42"/>
      <c r="GT44" s="42"/>
      <c r="GU44" s="42"/>
      <c r="GV44" s="42"/>
      <c r="GW44" s="42"/>
      <c r="GX44" s="42"/>
      <c r="GY44" s="42"/>
      <c r="GZ44" s="42"/>
      <c r="HA44" s="42"/>
      <c r="HB44" s="42"/>
      <c r="HC44" s="42"/>
      <c r="HD44" s="42"/>
      <c r="HE44" s="42"/>
      <c r="HF44" s="42"/>
      <c r="HG44" s="42"/>
      <c r="HH44" s="42"/>
      <c r="HI44" s="42"/>
      <c r="HJ44" s="42"/>
      <c r="HK44" s="42"/>
      <c r="HL44" s="42"/>
      <c r="HM44" s="42"/>
      <c r="HN44" s="42"/>
      <c r="HO44" s="42"/>
      <c r="HP44" s="42"/>
      <c r="HQ44" s="42"/>
      <c r="HR44" s="42"/>
      <c r="HS44" s="42"/>
      <c r="HT44" s="42"/>
      <c r="HU44" s="42"/>
      <c r="HV44" s="42"/>
      <c r="HW44" s="42"/>
      <c r="HX44" s="42"/>
      <c r="HY44" s="42"/>
      <c r="HZ44" s="42"/>
      <c r="IA44" s="42"/>
      <c r="IB44" s="42"/>
      <c r="IC44" s="42"/>
      <c r="ID44" s="42"/>
      <c r="IE44" s="42"/>
      <c r="IF44" s="42"/>
      <c r="IG44" s="42"/>
      <c r="IH44" s="42"/>
      <c r="II44" s="42"/>
      <c r="IJ44" s="42"/>
      <c r="IK44" s="42"/>
      <c r="IL44" s="42"/>
      <c r="IM44" s="42"/>
      <c r="IN44" s="42"/>
      <c r="IO44" s="42"/>
      <c r="IP44" s="42"/>
      <c r="IQ44" s="42"/>
      <c r="IR44" s="42"/>
      <c r="IS44" s="42"/>
      <c r="IT44" s="42"/>
      <c r="IU44" s="42"/>
      <c r="IV44" s="42"/>
    </row>
    <row r="45" spans="1:256" s="37" customFormat="1" ht="12.75" customHeight="1" x14ac:dyDescent="0.25">
      <c r="A45" s="42" t="s">
        <v>67</v>
      </c>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c r="FH45" s="42"/>
      <c r="FI45" s="42"/>
      <c r="FJ45" s="42"/>
      <c r="FK45" s="42"/>
      <c r="FL45" s="42"/>
      <c r="FM45" s="42"/>
      <c r="FN45" s="42"/>
      <c r="FO45" s="42"/>
      <c r="FP45" s="42"/>
      <c r="FQ45" s="42"/>
      <c r="FR45" s="42"/>
      <c r="FS45" s="42"/>
      <c r="FT45" s="42"/>
      <c r="FU45" s="42"/>
      <c r="FV45" s="42"/>
      <c r="FW45" s="42"/>
      <c r="FX45" s="42"/>
      <c r="FY45" s="42"/>
      <c r="FZ45" s="42"/>
      <c r="GA45" s="42"/>
      <c r="GB45" s="42"/>
      <c r="GC45" s="42"/>
      <c r="GD45" s="42"/>
      <c r="GE45" s="42"/>
      <c r="GF45" s="42"/>
      <c r="GG45" s="42"/>
      <c r="GH45" s="42"/>
      <c r="GI45" s="42"/>
      <c r="GJ45" s="42"/>
      <c r="GK45" s="42"/>
      <c r="GL45" s="42"/>
      <c r="GM45" s="42"/>
      <c r="GN45" s="42"/>
      <c r="GO45" s="42"/>
      <c r="GP45" s="42"/>
      <c r="GQ45" s="42"/>
      <c r="GR45" s="42"/>
      <c r="GS45" s="42"/>
      <c r="GT45" s="42"/>
      <c r="GU45" s="42"/>
      <c r="GV45" s="42"/>
      <c r="GW45" s="42"/>
      <c r="GX45" s="42"/>
      <c r="GY45" s="42"/>
      <c r="GZ45" s="42"/>
      <c r="HA45" s="42"/>
      <c r="HB45" s="42"/>
      <c r="HC45" s="42"/>
      <c r="HD45" s="42"/>
      <c r="HE45" s="42"/>
      <c r="HF45" s="42"/>
      <c r="HG45" s="42"/>
      <c r="HH45" s="42"/>
      <c r="HI45" s="42"/>
      <c r="HJ45" s="42"/>
      <c r="HK45" s="42"/>
      <c r="HL45" s="42"/>
      <c r="HM45" s="42"/>
      <c r="HN45" s="42"/>
      <c r="HO45" s="42"/>
      <c r="HP45" s="42"/>
      <c r="HQ45" s="42"/>
      <c r="HR45" s="42"/>
      <c r="HS45" s="42"/>
      <c r="HT45" s="42"/>
      <c r="HU45" s="42"/>
      <c r="HV45" s="42"/>
      <c r="HW45" s="42"/>
      <c r="HX45" s="42"/>
      <c r="HY45" s="42"/>
      <c r="HZ45" s="42"/>
      <c r="IA45" s="42"/>
      <c r="IB45" s="42"/>
      <c r="IC45" s="42"/>
      <c r="ID45" s="42"/>
      <c r="IE45" s="42"/>
      <c r="IF45" s="42"/>
      <c r="IG45" s="42"/>
      <c r="IH45" s="42"/>
      <c r="II45" s="42"/>
      <c r="IJ45" s="42"/>
      <c r="IK45" s="42"/>
      <c r="IL45" s="42"/>
      <c r="IM45" s="42"/>
      <c r="IN45" s="42"/>
      <c r="IO45" s="42"/>
      <c r="IP45" s="42"/>
      <c r="IQ45" s="42"/>
      <c r="IR45" s="42"/>
      <c r="IS45" s="42"/>
      <c r="IT45" s="42"/>
      <c r="IU45" s="42"/>
      <c r="IV45" s="42"/>
    </row>
    <row r="46" spans="1:256" s="47" customFormat="1" ht="12.75" customHeight="1" x14ac:dyDescent="0.25">
      <c r="A46" s="43" t="s">
        <v>54</v>
      </c>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c r="FH46" s="42"/>
      <c r="FI46" s="42"/>
      <c r="FJ46" s="42"/>
      <c r="FK46" s="42"/>
      <c r="FL46" s="42"/>
      <c r="FM46" s="42"/>
      <c r="FN46" s="42"/>
      <c r="FO46" s="42"/>
      <c r="FP46" s="42"/>
      <c r="FQ46" s="42"/>
      <c r="FR46" s="42"/>
      <c r="FS46" s="42"/>
      <c r="FT46" s="42"/>
      <c r="FU46" s="42"/>
      <c r="FV46" s="42"/>
      <c r="FW46" s="42"/>
      <c r="FX46" s="42"/>
      <c r="FY46" s="42"/>
      <c r="FZ46" s="42"/>
      <c r="GA46" s="42"/>
      <c r="GB46" s="42"/>
      <c r="GC46" s="42"/>
      <c r="GD46" s="42"/>
      <c r="GE46" s="42"/>
      <c r="GF46" s="42"/>
      <c r="GG46" s="42"/>
      <c r="GH46" s="42"/>
      <c r="GI46" s="42"/>
      <c r="GJ46" s="42"/>
      <c r="GK46" s="42"/>
      <c r="GL46" s="42"/>
      <c r="GM46" s="42"/>
      <c r="GN46" s="42"/>
      <c r="GO46" s="42"/>
      <c r="GP46" s="42"/>
      <c r="GQ46" s="42"/>
      <c r="GR46" s="42"/>
      <c r="GS46" s="42"/>
      <c r="GT46" s="42"/>
      <c r="GU46" s="42"/>
      <c r="GV46" s="42"/>
      <c r="GW46" s="42"/>
      <c r="GX46" s="42"/>
      <c r="GY46" s="42"/>
      <c r="GZ46" s="42"/>
      <c r="HA46" s="42"/>
      <c r="HB46" s="42"/>
      <c r="HC46" s="42"/>
      <c r="HD46" s="42"/>
      <c r="HE46" s="42"/>
      <c r="HF46" s="42"/>
      <c r="HG46" s="42"/>
      <c r="HH46" s="42"/>
      <c r="HI46" s="42"/>
      <c r="HJ46" s="42"/>
      <c r="HK46" s="42"/>
      <c r="HL46" s="42"/>
      <c r="HM46" s="42"/>
      <c r="HN46" s="42"/>
      <c r="HO46" s="42"/>
      <c r="HP46" s="42"/>
      <c r="HQ46" s="42"/>
      <c r="HR46" s="42"/>
      <c r="HS46" s="42"/>
      <c r="HT46" s="42"/>
      <c r="HU46" s="42"/>
      <c r="HV46" s="42"/>
      <c r="HW46" s="42"/>
      <c r="HX46" s="42"/>
      <c r="HY46" s="42"/>
      <c r="HZ46" s="42"/>
      <c r="IA46" s="42"/>
      <c r="IB46" s="42"/>
      <c r="IC46" s="42"/>
      <c r="ID46" s="42"/>
      <c r="IE46" s="42"/>
      <c r="IF46" s="42"/>
      <c r="IG46" s="42"/>
      <c r="IH46" s="42"/>
      <c r="II46" s="42"/>
      <c r="IJ46" s="42"/>
      <c r="IK46" s="42"/>
      <c r="IL46" s="42"/>
      <c r="IM46" s="42"/>
      <c r="IN46" s="42"/>
      <c r="IO46" s="42"/>
      <c r="IP46" s="42"/>
      <c r="IQ46" s="42"/>
      <c r="IR46" s="42"/>
      <c r="IS46" s="42"/>
      <c r="IT46" s="42"/>
      <c r="IU46" s="42"/>
      <c r="IV46" s="42"/>
    </row>
    <row r="47" spans="1:256" s="39" customFormat="1" ht="12.75" customHeight="1" x14ac:dyDescent="0.25">
      <c r="A47" s="42" t="s">
        <v>68</v>
      </c>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c r="EO47" s="42"/>
      <c r="EP47" s="42"/>
      <c r="EQ47" s="42"/>
      <c r="ER47" s="42"/>
      <c r="ES47" s="42"/>
      <c r="ET47" s="42"/>
      <c r="EU47" s="42"/>
      <c r="EV47" s="42"/>
      <c r="EW47" s="42"/>
      <c r="EX47" s="42"/>
      <c r="EY47" s="42"/>
      <c r="EZ47" s="42"/>
      <c r="FA47" s="42"/>
      <c r="FB47" s="42"/>
      <c r="FC47" s="42"/>
      <c r="FD47" s="42"/>
      <c r="FE47" s="42"/>
      <c r="FF47" s="42"/>
      <c r="FG47" s="42"/>
      <c r="FH47" s="42"/>
      <c r="FI47" s="42"/>
      <c r="FJ47" s="42"/>
      <c r="FK47" s="42"/>
      <c r="FL47" s="42"/>
      <c r="FM47" s="42"/>
      <c r="FN47" s="42"/>
      <c r="FO47" s="42"/>
      <c r="FP47" s="42"/>
      <c r="FQ47" s="42"/>
      <c r="FR47" s="42"/>
      <c r="FS47" s="42"/>
      <c r="FT47" s="42"/>
      <c r="FU47" s="42"/>
      <c r="FV47" s="42"/>
      <c r="FW47" s="42"/>
      <c r="FX47" s="42"/>
      <c r="FY47" s="42"/>
      <c r="FZ47" s="42"/>
      <c r="GA47" s="42"/>
      <c r="GB47" s="42"/>
      <c r="GC47" s="42"/>
      <c r="GD47" s="42"/>
      <c r="GE47" s="42"/>
      <c r="GF47" s="42"/>
      <c r="GG47" s="42"/>
      <c r="GH47" s="42"/>
      <c r="GI47" s="42"/>
      <c r="GJ47" s="42"/>
      <c r="GK47" s="42"/>
      <c r="GL47" s="42"/>
      <c r="GM47" s="42"/>
      <c r="GN47" s="42"/>
      <c r="GO47" s="42"/>
      <c r="GP47" s="42"/>
      <c r="GQ47" s="42"/>
      <c r="GR47" s="42"/>
      <c r="GS47" s="42"/>
      <c r="GT47" s="42"/>
      <c r="GU47" s="42"/>
      <c r="GV47" s="42"/>
      <c r="GW47" s="42"/>
      <c r="GX47" s="42"/>
      <c r="GY47" s="42"/>
      <c r="GZ47" s="42"/>
      <c r="HA47" s="42"/>
      <c r="HB47" s="42"/>
      <c r="HC47" s="42"/>
      <c r="HD47" s="42"/>
      <c r="HE47" s="42"/>
      <c r="HF47" s="42"/>
      <c r="HG47" s="42"/>
      <c r="HH47" s="42"/>
      <c r="HI47" s="42"/>
      <c r="HJ47" s="42"/>
      <c r="HK47" s="42"/>
      <c r="HL47" s="42"/>
      <c r="HM47" s="42"/>
      <c r="HN47" s="42"/>
      <c r="HO47" s="42"/>
      <c r="HP47" s="42"/>
      <c r="HQ47" s="42"/>
      <c r="HR47" s="42"/>
      <c r="HS47" s="42"/>
      <c r="HT47" s="42"/>
      <c r="HU47" s="42"/>
      <c r="HV47" s="42"/>
      <c r="HW47" s="42"/>
      <c r="HX47" s="42"/>
      <c r="HY47" s="42"/>
      <c r="HZ47" s="42"/>
      <c r="IA47" s="42"/>
      <c r="IB47" s="42"/>
      <c r="IC47" s="42"/>
      <c r="ID47" s="42"/>
      <c r="IE47" s="42"/>
      <c r="IF47" s="42"/>
      <c r="IG47" s="42"/>
      <c r="IH47" s="42"/>
      <c r="II47" s="42"/>
      <c r="IJ47" s="42"/>
      <c r="IK47" s="42"/>
      <c r="IL47" s="42"/>
      <c r="IM47" s="42"/>
      <c r="IN47" s="42"/>
      <c r="IO47" s="42"/>
      <c r="IP47" s="42"/>
      <c r="IQ47" s="42"/>
      <c r="IR47" s="42"/>
      <c r="IS47" s="42"/>
      <c r="IT47" s="42"/>
      <c r="IU47" s="42"/>
      <c r="IV47" s="42"/>
    </row>
    <row r="48" spans="1:256" s="38" customFormat="1" ht="14.25" x14ac:dyDescent="0.2"/>
  </sheetData>
  <mergeCells count="61">
    <mergeCell ref="B40:C40"/>
    <mergeCell ref="D40:G40"/>
    <mergeCell ref="B41:C41"/>
    <mergeCell ref="D41:G41"/>
    <mergeCell ref="A3:D3"/>
    <mergeCell ref="A4:C4"/>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0:H10"/>
    <mergeCell ref="A11:H11"/>
    <mergeCell ref="A13:I13"/>
    <mergeCell ref="B15:C15"/>
    <mergeCell ref="D15:G15"/>
  </mergeCells>
  <pageMargins left="0.79"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9"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новая КТП№4Б ржд </vt:lpstr>
      <vt:lpstr>Лист1</vt:lpstr>
      <vt:lpstr>Лист2</vt:lpstr>
      <vt:lpstr>Лист3</vt:lpstr>
      <vt:lpstr>'новая КТП№4Б ржд '!Заголовки_для_печати</vt:lpstr>
      <vt:lpstr>'новая КТП№4Б ржд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2020-07-28T04:21:29Z</dcterms:modified>
</cp:coreProperties>
</file>