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4720" windowHeight="12345"/>
  </bookViews>
  <sheets>
    <sheet name="смета" sheetId="1" r:id="rId1"/>
  </sheets>
  <calcPr calcId="125725"/>
</workbook>
</file>

<file path=xl/calcChain.xml><?xml version="1.0" encoding="utf-8"?>
<calcChain xmlns="http://schemas.openxmlformats.org/spreadsheetml/2006/main">
  <c r="D9" i="1"/>
  <c r="E21"/>
  <c r="D22"/>
  <c r="E24"/>
  <c r="E19"/>
  <c r="E18"/>
  <c r="E22" l="1"/>
  <c r="E25" s="1"/>
  <c r="E26" l="1"/>
  <c r="E27" s="1"/>
</calcChain>
</file>

<file path=xl/sharedStrings.xml><?xml version="1.0" encoding="utf-8"?>
<sst xmlns="http://schemas.openxmlformats.org/spreadsheetml/2006/main" count="47" uniqueCount="47">
  <si>
    <t>Исполнитель:</t>
  </si>
  <si>
    <t>Директор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</si>
  <si>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</si>
  <si>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_____________А.Н. Куликов</t>
  </si>
  <si>
    <t xml:space="preserve">Смета № </t>
  </si>
  <si>
    <t>на рабочую документацию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</si>
  <si>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</si>
  <si>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</si>
  <si>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</si>
  <si>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</si>
  <si>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</si>
  <si>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</si>
  <si>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</si>
  <si>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Сбор исходных данных 10%</t>
  </si>
  <si>
    <t xml:space="preserve">ИТОГО </t>
  </si>
  <si>
    <t>ВСЕГО</t>
  </si>
  <si>
    <t>Инженер-сметчик ООО "ГЭС"</t>
  </si>
  <si>
    <t>Балтаева С.А._____________________</t>
  </si>
  <si>
    <t>Проверил: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</si>
  <si>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</si>
  <si>
    <t>"СОГЛАСОВАНО"</t>
  </si>
  <si>
    <t>"УТВЕРЖДАЮ"</t>
  </si>
  <si>
    <t>ПОДРЯДЧИК</t>
  </si>
  <si>
    <t xml:space="preserve">ЗАКАЗЧИК        </t>
  </si>
  <si>
    <t>НДС 20%</t>
  </si>
  <si>
    <t xml:space="preserve"> </t>
  </si>
  <si>
    <t>Шокурова Ю.Н.___________________</t>
  </si>
  <si>
    <t>От п.1-2</t>
  </si>
  <si>
    <t>"___" ___________ 2020 г.</t>
  </si>
  <si>
    <t>Приложение №_____к договору №_____от"___"__________________2020 г.</t>
  </si>
  <si>
    <t xml:space="preserve"> ВЛИ-0,4 кВ 
Общая стоимость                     строительства 351107,04                                                   руб.,                                                                     в ценах 2001г.-57596,29 руб. </t>
  </si>
  <si>
    <t>СБЦ 2003г.                                               Раздел3.Табл.12 БЦП=4607,70; Раздел3.Табл.11п.1 стр.31  К1=2,4; Табл.11п.4 стр.31  К2=1,2;   К4=0,805; К5(удорож.)=4,42</t>
  </si>
  <si>
    <t>4607,70х2,4х1,2х0,805х4,42</t>
  </si>
  <si>
    <t>Коммунальные инженерные сети и сооружения, 2012г. Раздел 3. Таблица 17. Квартальные, межквартальные, уличные кабельные электросети п.3  А=11,960 тыс.руб; В=0тыс.руб.; Осн. Показ. Х= объект Количество=1</t>
  </si>
  <si>
    <t>Коэффициенты:                                 Стадия: Рабочая документация</t>
  </si>
  <si>
    <t>Кст = 0,6 Ктек = 4,42 Письмо Минстроя России от 29.07.2020 №29340-ИФ/09                                К1=1.1 Глава 2.8, п.2.8.1.1              К2=1,4 Глава 2.8, п.2.8.1.1</t>
  </si>
  <si>
    <t>(A + B * Хзад) * Количество *  Kст * Ктек * К2 * (1+ дроб.ч.К1)
(11,960тыс.руб + 0 тыс.руб *1)* 1  * 0,6 * 4,42 * 1,4 * (1+0,1) * 0,825</t>
  </si>
  <si>
    <t xml:space="preserve">Кабельные линии напряжением до 35 кВ интервалы протяженности до 100 м </t>
  </si>
  <si>
    <t>Инженерно-геодезические изыскания</t>
  </si>
  <si>
    <t>Согласование  с организациями города</t>
  </si>
  <si>
    <t>Гор.газ, Тепловые сети, НЭСК, Ростелеком</t>
  </si>
  <si>
    <t>Проектирование ВЛИ - 0,4кВ от пунктовой опоры новой КТП до границы земельного участка, ул. Плодородная.</t>
  </si>
  <si>
    <t>Проектирование КЛ - 0,4кВ, от новой КТП на пунктовую опору ВЛИ - 0,4кВ, ул. Плодородная.</t>
  </si>
  <si>
    <t>Срп(п)=(а+вх)*К2(1)*    *Кинд *К3           (0+800*1)*0,5*4,42</t>
  </si>
  <si>
    <t xml:space="preserve">Генеральный директор </t>
  </si>
  <si>
    <t>ЗАО "СПГЭС"</t>
  </si>
  <si>
    <t>_____________С.В. Козин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</si>
</sst>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50">
    <xf numFmtId="0" fontId="0" fillId="0" borderId="0" xfId="0"/>
    <xf numFmtId="0" fontId="1" fillId="0" borderId="0" xfId="0" applyFont="1"/>
    <xf numFmtId="0" fontId="3" fillId="0" borderId="0" xfId="1" applyFont="1"/>
    <xf numFmtId="0" fontId="2" fillId="0" borderId="0" xfId="1"/>
    <xf numFmtId="0" fontId="3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3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 wrapText="1"/>
    </xf>
    <xf numFmtId="0" fontId="1" fillId="0" borderId="5" xfId="2" applyFont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vertical="center" wrapText="1"/>
    </xf>
    <xf numFmtId="0" fontId="1" fillId="2" borderId="3" xfId="0" applyNumberFormat="1" applyFont="1" applyFill="1" applyBorder="1" applyAlignment="1">
      <alignment vertical="center"/>
    </xf>
    <xf numFmtId="0" fontId="1" fillId="2" borderId="2" xfId="0" applyNumberFormat="1" applyFont="1" applyFill="1" applyBorder="1" applyAlignment="1">
      <alignment vertical="center" wrapText="1"/>
    </xf>
    <xf numFmtId="0" fontId="1" fillId="2" borderId="0" xfId="0" applyNumberFormat="1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2" fillId="0" borderId="0" xfId="1" applyAlignment="1"/>
    <xf numFmtId="0" fontId="8" fillId="0" borderId="0" xfId="0" applyFont="1" applyAlignment="1">
      <alignment vertical="top"/>
    </xf>
    <xf numFmtId="0" fontId="3" fillId="0" borderId="0" xfId="1" applyFont="1" applyAlignment="1"/>
  </cellXfs>
  <cellStyles count="3">
    <cellStyle name="Обычный" xfId="0" builtinId="0"/>
    <cellStyle name="Обычный 2" xfId="1"/>
    <cellStyle name="Обычный_557-ТП 396-акт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abSelected="1" zoomScaleNormal="100" workbookViewId="0">
      <selection activeCell="H17" sqref="H17"/>
    </sheetView>
  </sheetViews>
  <sheetFormatPr defaultRowHeight="15.75"/>
  <cols>
    <col min="1" max="1" width="4.7109375" style="1" customWidth="1"/>
    <col min="2" max="2" width="26.140625" style="1" customWidth="1"/>
    <col min="3" max="3" width="33" style="1" customWidth="1"/>
    <col min="4" max="4" width="26.7109375" style="1" customWidth="1"/>
    <col min="5" max="5" width="11.85546875" style="1" customWidth="1"/>
    <col min="6" max="16384" width="9.140625" style="1"/>
  </cols>
  <sheetData>
    <row r="1" spans="1:10">
      <c r="B1" s="41" t="s">
        <v>29</v>
      </c>
      <c r="C1" s="41"/>
      <c r="D1" s="41"/>
    </row>
    <row r="3" spans="1:10">
      <c r="A3" s="43" t="s">
        <v>20</v>
      </c>
      <c r="B3" s="43"/>
      <c r="D3" s="44" t="s">
        <v>21</v>
      </c>
      <c r="E3" s="44"/>
    </row>
    <row r="4" spans="1:10">
      <c r="A4" s="2" t="s">
        <v>22</v>
      </c>
      <c r="D4" s="1" t="s">
        <v>23</v>
      </c>
    </row>
    <row r="5" spans="1:10">
      <c r="A5" s="2" t="s">
        <v>1</v>
      </c>
      <c r="D5" s="45" t="s">
        <v>44</v>
      </c>
      <c r="E5" s="46"/>
      <c r="F5" s="47"/>
      <c r="G5" s="3"/>
    </row>
    <row r="6" spans="1:10">
      <c r="A6" s="2" t="s">
        <v>2</v>
      </c>
      <c r="D6" s="45" t="s">
        <v>45</v>
      </c>
      <c r="E6" s="48"/>
      <c r="F6" s="47"/>
      <c r="G6" s="3"/>
    </row>
    <row r="7" spans="1:10">
      <c r="A7" s="3"/>
      <c r="F7" s="47"/>
      <c r="G7" s="3"/>
    </row>
    <row r="8" spans="1:10">
      <c r="A8" s="2" t="s">
        <v>3</v>
      </c>
      <c r="D8" s="4" t="s">
        <v>46</v>
      </c>
      <c r="F8" s="3"/>
      <c r="G8" s="3"/>
    </row>
    <row r="9" spans="1:10">
      <c r="A9" s="4" t="s">
        <v>28</v>
      </c>
      <c r="B9" s="5"/>
      <c r="D9" s="4" t="str">
        <f>A9</f>
        <v>"___" ___________ 2020 г.</v>
      </c>
      <c r="F9" s="49"/>
      <c r="G9" s="49"/>
    </row>
    <row r="10" spans="1:10" ht="18" customHeight="1">
      <c r="A10" s="42" t="s">
        <v>4</v>
      </c>
      <c r="B10" s="42"/>
      <c r="C10" s="42"/>
      <c r="D10" s="42"/>
      <c r="E10" s="42"/>
    </row>
    <row r="11" spans="1:10">
      <c r="C11" s="6" t="s">
        <v>5</v>
      </c>
    </row>
    <row r="12" spans="1:10">
      <c r="C12" s="7"/>
    </row>
    <row r="13" spans="1:10" ht="39.75" customHeight="1">
      <c r="A13" s="40" t="s">
        <v>41</v>
      </c>
      <c r="B13" s="40"/>
      <c r="C13" s="40"/>
      <c r="D13" s="40"/>
      <c r="E13" s="40"/>
      <c r="J13" s="1" t="s">
        <v>25</v>
      </c>
    </row>
    <row r="14" spans="1:10" ht="0.75" hidden="1" customHeight="1">
      <c r="A14" s="40"/>
      <c r="B14" s="40"/>
      <c r="C14" s="40"/>
      <c r="D14" s="40"/>
      <c r="E14" s="40"/>
    </row>
    <row r="15" spans="1:10" ht="15" customHeight="1">
      <c r="A15" s="40" t="s">
        <v>42</v>
      </c>
      <c r="B15" s="40"/>
      <c r="C15" s="40"/>
      <c r="D15" s="40"/>
      <c r="E15" s="40"/>
    </row>
    <row r="16" spans="1:10">
      <c r="A16" s="8"/>
      <c r="B16" s="8"/>
      <c r="C16" s="8"/>
      <c r="D16" s="8"/>
      <c r="E16" s="8"/>
    </row>
    <row r="17" spans="1:7" ht="95.25" customHeight="1">
      <c r="A17" s="9" t="s">
        <v>6</v>
      </c>
      <c r="B17" s="9" t="s">
        <v>7</v>
      </c>
      <c r="C17" s="9" t="s">
        <v>8</v>
      </c>
      <c r="D17" s="9" t="s">
        <v>9</v>
      </c>
      <c r="E17" s="9" t="s">
        <v>10</v>
      </c>
    </row>
    <row r="18" spans="1:7" ht="123.75" customHeight="1">
      <c r="A18" s="10">
        <v>1</v>
      </c>
      <c r="B18" s="11" t="s">
        <v>30</v>
      </c>
      <c r="C18" s="11" t="s">
        <v>31</v>
      </c>
      <c r="D18" s="12" t="s">
        <v>32</v>
      </c>
      <c r="E18" s="13">
        <f>4607.7*2.4*1.2*0.805*4.42</f>
        <v>47216.613225600006</v>
      </c>
    </row>
    <row r="19" spans="1:7" ht="153.75" customHeight="1">
      <c r="A19" s="24">
        <v>2</v>
      </c>
      <c r="B19" s="26" t="s">
        <v>37</v>
      </c>
      <c r="C19" s="28" t="s">
        <v>33</v>
      </c>
      <c r="D19" s="29" t="s">
        <v>36</v>
      </c>
      <c r="E19" s="31">
        <f>(11960+0*1)*1*0.6*4.42*1.4*(1+0.1)*0.825</f>
        <v>40297.617359999997</v>
      </c>
    </row>
    <row r="20" spans="1:7" ht="78.75" customHeight="1">
      <c r="A20" s="25"/>
      <c r="B20" s="27" t="s">
        <v>34</v>
      </c>
      <c r="C20" s="27" t="s">
        <v>35</v>
      </c>
      <c r="D20" s="30"/>
      <c r="E20" s="32"/>
    </row>
    <row r="21" spans="1:7" ht="57.75" customHeight="1">
      <c r="A21" s="10">
        <v>3</v>
      </c>
      <c r="B21" s="14" t="s">
        <v>11</v>
      </c>
      <c r="C21" s="12" t="s">
        <v>12</v>
      </c>
      <c r="D21" s="12" t="s">
        <v>43</v>
      </c>
      <c r="E21" s="13">
        <f>800*1*0.5*4.42</f>
        <v>1768</v>
      </c>
    </row>
    <row r="22" spans="1:7" ht="48" customHeight="1">
      <c r="A22" s="10">
        <v>4</v>
      </c>
      <c r="B22" s="12" t="s">
        <v>13</v>
      </c>
      <c r="C22" s="39" t="s">
        <v>27</v>
      </c>
      <c r="D22" s="23">
        <f>(E21+E19+E18)*0.1</f>
        <v>8928.2230585600009</v>
      </c>
      <c r="E22" s="13">
        <f>D22</f>
        <v>8928.2230585600009</v>
      </c>
    </row>
    <row r="23" spans="1:7" ht="48" customHeight="1">
      <c r="A23" s="10">
        <v>5</v>
      </c>
      <c r="B23" s="34" t="s">
        <v>38</v>
      </c>
      <c r="C23" s="35"/>
      <c r="D23" s="36"/>
      <c r="E23" s="33">
        <v>26970.03</v>
      </c>
      <c r="F23" s="37"/>
      <c r="G23" s="37"/>
    </row>
    <row r="24" spans="1:7" ht="48" customHeight="1">
      <c r="A24" s="10">
        <v>6</v>
      </c>
      <c r="B24" s="34" t="s">
        <v>39</v>
      </c>
      <c r="C24" s="34" t="s">
        <v>40</v>
      </c>
      <c r="D24" s="36"/>
      <c r="E24" s="38">
        <f>9333.38/1.2</f>
        <v>7777.8166666666666</v>
      </c>
      <c r="F24" s="37"/>
      <c r="G24" s="19"/>
    </row>
    <row r="25" spans="1:7">
      <c r="A25" s="17"/>
      <c r="B25" s="18" t="s">
        <v>14</v>
      </c>
      <c r="C25" s="15"/>
      <c r="D25" s="15"/>
      <c r="E25" s="16">
        <f>E24+E23+E22+E21+E19+E18</f>
        <v>132958.30031082669</v>
      </c>
    </row>
    <row r="26" spans="1:7">
      <c r="A26" s="17"/>
      <c r="B26" s="18" t="s">
        <v>24</v>
      </c>
      <c r="C26" s="15"/>
      <c r="D26" s="15"/>
      <c r="E26" s="16">
        <f>ROUND(E25*20%,2)</f>
        <v>26591.66</v>
      </c>
    </row>
    <row r="27" spans="1:7">
      <c r="A27" s="17"/>
      <c r="B27" s="18" t="s">
        <v>15</v>
      </c>
      <c r="C27" s="15"/>
      <c r="D27" s="15"/>
      <c r="E27" s="16">
        <f>E25+E26</f>
        <v>159549.96031082669</v>
      </c>
    </row>
    <row r="28" spans="1:7">
      <c r="A28" s="19"/>
      <c r="B28" s="20"/>
      <c r="C28" s="21"/>
      <c r="D28" s="21"/>
      <c r="E28" s="22"/>
    </row>
    <row r="29" spans="1:7">
      <c r="A29" s="1" t="s">
        <v>0</v>
      </c>
    </row>
    <row r="30" spans="1:7">
      <c r="A30" s="1" t="s">
        <v>16</v>
      </c>
    </row>
    <row r="31" spans="1:7">
      <c r="A31" s="1" t="s">
        <v>17</v>
      </c>
    </row>
    <row r="32" spans="1:7">
      <c r="A32" s="4" t="s">
        <v>18</v>
      </c>
    </row>
    <row r="33" spans="1:5">
      <c r="A33" s="1" t="s">
        <v>26</v>
      </c>
    </row>
    <row r="37" spans="1:5">
      <c r="E37" s="1" t="s">
        <v>19</v>
      </c>
    </row>
  </sheetData>
  <mergeCells count="7">
    <mergeCell ref="A15:E15"/>
    <mergeCell ref="B1:D1"/>
    <mergeCell ref="A10:E10"/>
    <mergeCell ref="A13:E13"/>
    <mergeCell ref="A14:E14"/>
    <mergeCell ref="A3:B3"/>
    <mergeCell ref="D3:E3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171</cp:lastModifiedBy>
  <cp:lastPrinted>2020-08-31T10:15:19Z</cp:lastPrinted>
  <dcterms:created xsi:type="dcterms:W3CDTF">2019-02-18T10:24:13Z</dcterms:created>
  <dcterms:modified xsi:type="dcterms:W3CDTF">2020-08-31T10:16:44Z</dcterms:modified>
</cp:coreProperties>
</file>