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ИП Кузьмина" sheetId="4" r:id="rId1"/>
    <sheet name="Лист1" sheetId="1" r:id="rId2"/>
    <sheet name="Лист2" sheetId="2" r:id="rId3"/>
    <sheet name="Лист3" sheetId="3" r:id="rId4"/>
  </sheets>
  <definedNames>
    <definedName name="_xlnm.Print_Titles" localSheetId="0">'ИП Кузьмина'!$16:$16</definedName>
    <definedName name="_xlnm.Print_Area" localSheetId="0">'ИП Кузьмина'!$A$1:$I$48</definedName>
  </definedNames>
  <calcPr calcId="145621"/>
</workbook>
</file>

<file path=xl/calcChain.xml><?xml version="1.0" encoding="utf-8"?>
<calcChain xmlns="http://schemas.openxmlformats.org/spreadsheetml/2006/main">
  <c r="I31" i="4" l="1"/>
  <c r="I24" i="4"/>
  <c r="I17" i="4"/>
  <c r="I36" i="4" s="1"/>
  <c r="I37" i="4" l="1"/>
  <c r="I40" i="4" s="1"/>
  <c r="I41" i="4" l="1"/>
  <c r="I42" i="4" s="1"/>
</calcChain>
</file>

<file path=xl/sharedStrings.xml><?xml version="1.0" encoding="utf-8"?>
<sst xmlns="http://schemas.openxmlformats.org/spreadsheetml/2006/main" count="92" uniqueCount="71">
  <si>
    <t xml:space="preserve">   Приложение  № _____ к договору № _______ от "____"_________________ 2020г. </t>
  </si>
  <si>
    <t>Директор</t>
  </si>
  <si>
    <t xml:space="preserve">ООО «ГорЭнергоСервис»                                                                                                                                                                           </t>
  </si>
  <si>
    <t xml:space="preserve">на  рабочую документацию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</si>
  <si>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</si>
  <si>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</si>
  <si>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</si>
  <si>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</si>
  <si>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</si>
  <si>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</si>
  <si>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</si>
  <si>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Стек=0.160000(млн.руб)
Сбаз=0.160000/5,08*1=0.031496063 (млн.руб);</t>
  </si>
  <si>
    <t>C * (Aкрайнее / Скрайнее) * Кст * Ктек * K1
0.031496063  млн.руб * (0.016 / 0.2) * 1 *2.4*1.2* 4.42 * 0.805</t>
  </si>
  <si>
    <t/>
  </si>
  <si>
    <t>Коэффициенты</t>
  </si>
  <si>
    <t>Стадия: Рабочий проект</t>
  </si>
  <si>
    <t>Кст = 1</t>
  </si>
  <si>
    <t xml:space="preserve">K1 = 2.4
Раздел3.3 Табл.11 примечание п.1 </t>
  </si>
  <si>
    <t>Ктек = 4.42
Письмо Минстроя России от 29.07.2020 №29340-ИФ/09</t>
  </si>
  <si>
    <t>Разделы документации Таблица А12.п.1</t>
  </si>
  <si>
    <t>(70.5% + 10.0%) = 80.5%</t>
  </si>
  <si>
    <t>2</t>
  </si>
  <si>
    <t>Кабельные линии напряжением до 35 кВ. Интервалы протяженности до 100 м. АСБ 4х120мм2 - 90м</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</si>
  <si>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Х=90 (м) 
Количество = 1</t>
  </si>
  <si>
    <t>(A + B * Xзад) * Количество * Кст * Ктек * K1 * K2
(11960 руб + 1 * 90) * 1 * 0.6 * 4.42 *1.1* 1.4  * 0.825</t>
  </si>
  <si>
    <t>Стадия: Рабочая документация</t>
  </si>
  <si>
    <t>Кст = 0.6</t>
  </si>
  <si>
    <t>K1 = 1.1
Глава 2.8, п.2.8.1.1</t>
  </si>
  <si>
    <t>K2 = 1.4
Глава 2.8, п.2.8.1.1</t>
  </si>
  <si>
    <t>Разделы документации</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</si>
  <si>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</si>
  <si>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</si>
  <si>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</si>
  <si>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</si>
  <si>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4.42</t>
  </si>
  <si>
    <t>Кст = 0.50</t>
  </si>
  <si>
    <t>(100%) = 100%</t>
  </si>
  <si>
    <t>4</t>
  </si>
  <si>
    <t>Итого по смете:</t>
  </si>
  <si>
    <t>5</t>
  </si>
  <si>
    <t>Сбор исходных данных</t>
  </si>
  <si>
    <t>10% от п.3</t>
  </si>
  <si>
    <t>6</t>
  </si>
  <si>
    <t xml:space="preserve">Согласование с организациями города
</t>
  </si>
  <si>
    <t>7</t>
  </si>
  <si>
    <t xml:space="preserve">Инженерно-геодезические изыскания
</t>
  </si>
  <si>
    <t>8</t>
  </si>
  <si>
    <t>Итого без НДС</t>
  </si>
  <si>
    <t>Сумма от п.4-7</t>
  </si>
  <si>
    <t>9</t>
  </si>
  <si>
    <t>НДС</t>
  </si>
  <si>
    <t>20% от п.8</t>
  </si>
  <si>
    <t>10</t>
  </si>
  <si>
    <t>Всего по смете:</t>
  </si>
  <si>
    <t>Сумма от п.8-9</t>
  </si>
  <si>
    <t>Составил:</t>
  </si>
  <si>
    <t>Проверил:</t>
  </si>
  <si>
    <t xml:space="preserve">Смета № </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</si>
  <si>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</si>
  <si>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</si>
  <si>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</si>
  <si>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</si>
  <si>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</si>
  <si>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</si>
  <si>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</si>
  <si>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</si>
  <si>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2020г.</t>
  </si>
  <si>
    <t>_____________________Балтаева С.А.</t>
  </si>
  <si>
    <t>_____________________Шокурова Ю.Н.</t>
  </si>
  <si>
    <t>Инженер-сметчик ООО "ГЭС"</t>
  </si>
  <si>
    <t>Проектирование ВЛИ-0,4кВ от существующей опоры ТП-1356 кВ до границ земельного участка с к/н 64:48:020623:457 по адресу: г.Саратов, ул.им. Усиевича Г.А,д. 21,23 .
Проектирование КЛ- 0,4кВ от РУ-0,4кВ ТП-1356 до существующей опоры  ВЛИ-0,4кВ ТП-1356.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</si>
</sst>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9"/>
      <color theme="1"/>
      <name val="Arial"/>
      <family val="2"/>
      <charset val="204"/>
    </font>
    <font>
      <b/>
      <sz val="8"/>
      <name val="Arial"/>
      <family val="2"/>
      <charset val="204"/>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33">
      <alignment horizontal="center"/>
    </xf>
    <xf numFmtId="0" fontId="3" fillId="0" borderId="0">
      <alignment vertical="top"/>
    </xf>
    <xf numFmtId="0" fontId="16" fillId="0" borderId="33">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33">
      <alignment horizontal="center" wrapText="1"/>
    </xf>
    <xf numFmtId="0" fontId="3" fillId="0" borderId="0">
      <alignment vertical="top"/>
    </xf>
    <xf numFmtId="0" fontId="16" fillId="0" borderId="33">
      <alignment horizontal="center"/>
    </xf>
    <xf numFmtId="0" fontId="2" fillId="0" borderId="0"/>
    <xf numFmtId="0" fontId="16" fillId="0" borderId="0"/>
    <xf numFmtId="0" fontId="16" fillId="0" borderId="33">
      <alignment horizontal="center" wrapText="1"/>
    </xf>
    <xf numFmtId="0" fontId="16" fillId="0" borderId="33">
      <alignment horizontal="center"/>
    </xf>
    <xf numFmtId="0" fontId="16" fillId="0" borderId="33">
      <alignment horizontal="center" wrapText="1"/>
    </xf>
    <xf numFmtId="0" fontId="16" fillId="0" borderId="33">
      <alignment horizontal="center"/>
    </xf>
    <xf numFmtId="0" fontId="16" fillId="0" borderId="0">
      <alignment horizontal="center" vertical="top" wrapText="1"/>
    </xf>
    <xf numFmtId="0" fontId="16" fillId="0" borderId="0">
      <alignment horizontal="center"/>
    </xf>
    <xf numFmtId="165" fontId="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0" fontId="16" fillId="0" borderId="0">
      <alignment horizontal="left" vertical="top"/>
    </xf>
    <xf numFmtId="0" fontId="16" fillId="0" borderId="0"/>
  </cellStyleXfs>
  <cellXfs count="118">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2" fillId="0" borderId="0" xfId="2" applyFont="1"/>
    <xf numFmtId="0" fontId="5" fillId="0" borderId="0" xfId="0" applyFont="1"/>
    <xf numFmtId="0" fontId="6" fillId="0" borderId="0" xfId="0" applyFont="1" applyAlignment="1"/>
    <xf numFmtId="0" fontId="4" fillId="0" borderId="0" xfId="0" applyFont="1"/>
    <xf numFmtId="0" fontId="4"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164" fontId="4" fillId="0" borderId="0" xfId="0" applyNumberFormat="1" applyFont="1"/>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2" fontId="4" fillId="0" borderId="0" xfId="0" applyNumberFormat="1" applyFont="1" applyAlignment="1">
      <alignment vertical="top"/>
    </xf>
    <xf numFmtId="49" fontId="11" fillId="0" borderId="16" xfId="0" applyNumberFormat="1" applyFont="1" applyBorder="1" applyAlignment="1">
      <alignment horizontal="right" vertical="top" wrapText="1"/>
    </xf>
    <xf numFmtId="0" fontId="11" fillId="0" borderId="16" xfId="0" applyNumberFormat="1" applyFont="1" applyBorder="1" applyAlignment="1">
      <alignment horizontal="left" vertical="top" wrapText="1"/>
    </xf>
    <xf numFmtId="0" fontId="11" fillId="0" borderId="16" xfId="0" applyNumberFormat="1" applyFont="1" applyBorder="1" applyAlignment="1">
      <alignment horizontal="right" vertical="top" wrapText="1"/>
    </xf>
    <xf numFmtId="49" fontId="11" fillId="0" borderId="12" xfId="0" applyNumberFormat="1" applyFont="1" applyBorder="1" applyAlignment="1">
      <alignment horizontal="right" vertical="top" wrapText="1"/>
    </xf>
    <xf numFmtId="0" fontId="5" fillId="0" borderId="12" xfId="0" applyNumberFormat="1" applyFont="1" applyBorder="1" applyAlignment="1">
      <alignment horizontal="left" vertical="top" wrapText="1"/>
    </xf>
    <xf numFmtId="0" fontId="5" fillId="0" borderId="12" xfId="0" applyNumberFormat="1" applyFont="1" applyBorder="1" applyAlignment="1">
      <alignment horizontal="right" vertical="top" wrapText="1"/>
    </xf>
    <xf numFmtId="49" fontId="11" fillId="0" borderId="23" xfId="0" applyNumberFormat="1" applyFont="1" applyBorder="1" applyAlignment="1">
      <alignment horizontal="right" vertical="top" wrapText="1"/>
    </xf>
    <xf numFmtId="0" fontId="12" fillId="0" borderId="23" xfId="0" applyNumberFormat="1" applyFont="1" applyBorder="1" applyAlignment="1">
      <alignment horizontal="left" vertical="top" wrapText="1"/>
    </xf>
    <xf numFmtId="0" fontId="5" fillId="0" borderId="23" xfId="0" applyNumberFormat="1" applyFont="1" applyBorder="1" applyAlignment="1">
      <alignment horizontal="right" vertical="top" wrapText="1"/>
    </xf>
    <xf numFmtId="49" fontId="11" fillId="0" borderId="8" xfId="0" applyNumberFormat="1" applyFont="1" applyBorder="1" applyAlignment="1">
      <alignment horizontal="center" vertical="top" wrapText="1"/>
    </xf>
    <xf numFmtId="0" fontId="12"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0" fontId="13" fillId="0" borderId="23" xfId="0" applyNumberFormat="1" applyFont="1" applyBorder="1" applyAlignment="1">
      <alignment horizontal="left" vertical="top" wrapText="1"/>
    </xf>
    <xf numFmtId="0" fontId="5" fillId="0" borderId="8" xfId="0" applyNumberFormat="1" applyFont="1" applyBorder="1" applyAlignment="1">
      <alignment horizontal="left" vertical="top" wrapText="1"/>
    </xf>
    <xf numFmtId="49" fontId="11" fillId="0" borderId="23" xfId="0" applyNumberFormat="1" applyFont="1" applyBorder="1" applyAlignment="1">
      <alignment horizontal="center" vertical="top" wrapText="1"/>
    </xf>
    <xf numFmtId="0" fontId="11" fillId="0" borderId="23" xfId="0" applyNumberFormat="1" applyFont="1" applyBorder="1" applyAlignment="1">
      <alignment horizontal="left" vertical="top" wrapText="1"/>
    </xf>
    <xf numFmtId="4" fontId="11" fillId="0" borderId="23" xfId="0" applyNumberFormat="1" applyFont="1" applyBorder="1" applyAlignment="1">
      <alignment horizontal="right" vertical="top" wrapText="1"/>
    </xf>
    <xf numFmtId="4" fontId="4" fillId="0" borderId="0" xfId="0" applyNumberFormat="1" applyFont="1"/>
    <xf numFmtId="49" fontId="11" fillId="0" borderId="33" xfId="0" applyNumberFormat="1" applyFont="1" applyBorder="1" applyAlignment="1">
      <alignment horizontal="center" vertical="top" wrapText="1"/>
    </xf>
    <xf numFmtId="0" fontId="5" fillId="0" borderId="33" xfId="0" applyNumberFormat="1" applyFont="1" applyBorder="1" applyAlignment="1">
      <alignment horizontal="left" vertical="top" wrapText="1"/>
    </xf>
    <xf numFmtId="4" fontId="5" fillId="0" borderId="33" xfId="0" applyNumberFormat="1" applyFont="1" applyBorder="1" applyAlignment="1">
      <alignment horizontal="right" vertical="top" wrapText="1"/>
    </xf>
    <xf numFmtId="4" fontId="5" fillId="0" borderId="33" xfId="0" applyNumberFormat="1" applyFont="1" applyFill="1" applyBorder="1" applyAlignment="1">
      <alignment horizontal="right" vertical="top" wrapText="1"/>
    </xf>
    <xf numFmtId="0" fontId="13" fillId="0" borderId="33" xfId="0" applyNumberFormat="1" applyFont="1" applyBorder="1" applyAlignment="1">
      <alignment horizontal="left" vertical="top" wrapText="1"/>
    </xf>
    <xf numFmtId="0" fontId="14" fillId="0" borderId="33" xfId="0" applyNumberFormat="1" applyFont="1" applyBorder="1" applyAlignment="1">
      <alignment horizontal="left" vertical="top" wrapText="1"/>
    </xf>
    <xf numFmtId="4" fontId="11" fillId="0" borderId="33" xfId="0" applyNumberFormat="1" applyFont="1" applyBorder="1" applyAlignment="1">
      <alignment horizontal="right" vertical="top" wrapText="1"/>
    </xf>
    <xf numFmtId="0" fontId="5" fillId="0" borderId="0" xfId="0" applyNumberFormat="1" applyFont="1" applyAlignment="1">
      <alignment wrapText="1"/>
    </xf>
    <xf numFmtId="0" fontId="0" fillId="0" borderId="0" xfId="0" applyNumberFormat="1" applyFont="1"/>
    <xf numFmtId="0" fontId="0" fillId="0" borderId="0" xfId="0" applyNumberFormat="1" applyFont="1" applyAlignment="1">
      <alignment horizontal="left" vertical="top" wrapText="1"/>
    </xf>
    <xf numFmtId="0" fontId="17" fillId="0" borderId="0" xfId="0" applyFont="1"/>
    <xf numFmtId="0" fontId="18" fillId="0" borderId="0" xfId="0" applyFont="1"/>
    <xf numFmtId="0" fontId="18" fillId="0" borderId="0" xfId="0" applyFont="1" applyAlignment="1">
      <alignment horizontal="left" vertical="center"/>
    </xf>
    <xf numFmtId="0" fontId="17" fillId="0" borderId="0" xfId="0" applyFont="1" applyAlignment="1">
      <alignment horizontal="left" vertical="center"/>
    </xf>
    <xf numFmtId="0" fontId="5" fillId="0" borderId="34" xfId="0" applyNumberFormat="1" applyFont="1" applyBorder="1" applyAlignment="1">
      <alignment horizontal="left" vertical="top" wrapText="1"/>
    </xf>
    <xf numFmtId="0" fontId="5" fillId="0" borderId="35" xfId="0" applyNumberFormat="1" applyFont="1" applyBorder="1" applyAlignment="1">
      <alignment horizontal="left" vertical="top" wrapText="1"/>
    </xf>
    <xf numFmtId="0" fontId="5" fillId="0" borderId="36" xfId="0" applyNumberFormat="1" applyFont="1" applyBorder="1" applyAlignment="1">
      <alignment horizontal="left" vertical="top" wrapText="1"/>
    </xf>
    <xf numFmtId="0" fontId="11" fillId="0" borderId="34" xfId="0" applyNumberFormat="1" applyFont="1" applyBorder="1" applyAlignment="1">
      <alignment horizontal="left" vertical="top" wrapText="1"/>
    </xf>
    <xf numFmtId="0" fontId="11" fillId="0" borderId="35" xfId="0" applyNumberFormat="1" applyFont="1" applyBorder="1" applyAlignment="1">
      <alignment horizontal="left" vertical="top" wrapText="1"/>
    </xf>
    <xf numFmtId="0" fontId="11" fillId="0" borderId="36" xfId="0" applyNumberFormat="1" applyFont="1" applyBorder="1" applyAlignment="1">
      <alignment horizontal="left" vertical="top" wrapText="1"/>
    </xf>
    <xf numFmtId="0" fontId="5" fillId="0" borderId="34" xfId="0" applyNumberFormat="1" applyFont="1" applyBorder="1" applyAlignment="1">
      <alignment horizontal="left" vertical="center" wrapText="1"/>
    </xf>
    <xf numFmtId="0" fontId="5" fillId="0" borderId="35" xfId="0" applyNumberFormat="1" applyFont="1" applyBorder="1" applyAlignment="1">
      <alignment horizontal="left" vertical="center" wrapText="1"/>
    </xf>
    <xf numFmtId="0" fontId="5" fillId="0" borderId="34" xfId="0" applyNumberFormat="1" applyFont="1" applyBorder="1" applyAlignment="1">
      <alignment horizontal="center" vertical="top" wrapText="1"/>
    </xf>
    <xf numFmtId="0" fontId="5" fillId="0" borderId="36" xfId="0" applyNumberFormat="1" applyFont="1" applyBorder="1" applyAlignment="1">
      <alignment horizontal="center" vertical="top" wrapText="1"/>
    </xf>
    <xf numFmtId="0" fontId="5" fillId="0" borderId="35" xfId="0" applyNumberFormat="1" applyFont="1" applyBorder="1" applyAlignment="1">
      <alignment horizontal="center"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30" xfId="0" applyNumberFormat="1" applyFont="1" applyBorder="1" applyAlignment="1">
      <alignment horizontal="left" vertical="top" wrapText="1"/>
    </xf>
    <xf numFmtId="0" fontId="5" fillId="0" borderId="31" xfId="0" applyNumberFormat="1" applyFont="1" applyBorder="1" applyAlignment="1">
      <alignment horizontal="left" vertical="top" wrapText="1"/>
    </xf>
    <xf numFmtId="0" fontId="5" fillId="0" borderId="32" xfId="0" applyNumberFormat="1" applyFont="1" applyBorder="1" applyAlignment="1">
      <alignment horizontal="left" vertical="top" wrapText="1"/>
    </xf>
    <xf numFmtId="0" fontId="11" fillId="0" borderId="24"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11" fillId="0" borderId="28"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5" fillId="0" borderId="29" xfId="0" applyNumberFormat="1" applyFont="1" applyBorder="1" applyAlignment="1">
      <alignment horizontal="left" vertical="top" wrapText="1"/>
    </xf>
    <xf numFmtId="0" fontId="5" fillId="0" borderId="28" xfId="0" applyNumberFormat="1" applyFont="1" applyBorder="1" applyAlignment="1">
      <alignment horizontal="left" vertical="top" wrapText="1"/>
    </xf>
    <xf numFmtId="0" fontId="11" fillId="0" borderId="17" xfId="0" applyNumberFormat="1" applyFont="1" applyBorder="1" applyAlignment="1">
      <alignment horizontal="left" vertical="top" wrapText="1"/>
    </xf>
    <xf numFmtId="0" fontId="11" fillId="0" borderId="18" xfId="0" applyNumberFormat="1" applyFont="1" applyBorder="1" applyAlignment="1">
      <alignment horizontal="left" vertical="top" wrapText="1"/>
    </xf>
    <xf numFmtId="0" fontId="11" fillId="0" borderId="19" xfId="0" applyNumberFormat="1" applyFont="1" applyBorder="1" applyAlignment="1">
      <alignment horizontal="left" vertical="top" wrapText="1"/>
    </xf>
    <xf numFmtId="0" fontId="5" fillId="0" borderId="20"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4"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2" fillId="0" borderId="9" xfId="0" applyNumberFormat="1" applyFont="1" applyBorder="1" applyAlignment="1">
      <alignment horizontal="left" vertical="top" wrapText="1"/>
    </xf>
    <xf numFmtId="0" fontId="12" fillId="0" borderId="11"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4" fontId="5" fillId="0" borderId="15" xfId="0" applyNumberFormat="1" applyFont="1" applyBorder="1" applyAlignment="1">
      <alignment horizontal="right" vertical="top" wrapText="1"/>
    </xf>
    <xf numFmtId="0" fontId="5" fillId="0" borderId="8" xfId="0" applyNumberFormat="1" applyFont="1" applyBorder="1" applyAlignment="1">
      <alignment horizontal="left" vertical="top" wrapText="1"/>
    </xf>
    <xf numFmtId="0" fontId="5" fillId="0" borderId="15" xfId="0" applyNumberFormat="1" applyFont="1" applyBorder="1" applyAlignment="1">
      <alignment horizontal="left" vertical="top" wrapText="1"/>
    </xf>
    <xf numFmtId="0" fontId="5" fillId="0" borderId="17" xfId="0" applyNumberFormat="1" applyFont="1" applyBorder="1" applyAlignment="1">
      <alignment horizontal="center" vertical="top" wrapText="1"/>
    </xf>
    <xf numFmtId="0" fontId="5" fillId="0" borderId="18" xfId="0" applyNumberFormat="1" applyFont="1" applyBorder="1" applyAlignment="1">
      <alignment horizontal="center"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49" fontId="11" fillId="0" borderId="8" xfId="0" applyNumberFormat="1" applyFont="1" applyBorder="1" applyAlignment="1">
      <alignment horizontal="center" vertical="top" wrapText="1"/>
    </xf>
    <xf numFmtId="49" fontId="11" fillId="0" borderId="12" xfId="0" applyNumberFormat="1" applyFont="1" applyBorder="1" applyAlignment="1">
      <alignment horizontal="center"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5" fillId="0" borderId="13" xfId="0" applyNumberFormat="1" applyFont="1" applyBorder="1" applyAlignment="1">
      <alignment horizontal="left" vertical="top" wrapText="1"/>
    </xf>
    <xf numFmtId="0" fontId="5" fillId="0" borderId="0" xfId="0" applyNumberFormat="1" applyFont="1" applyBorder="1" applyAlignment="1">
      <alignment horizontal="left" vertical="top" wrapText="1"/>
    </xf>
    <xf numFmtId="0" fontId="5" fillId="0" borderId="14" xfId="0" applyNumberFormat="1" applyFont="1" applyBorder="1" applyAlignment="1">
      <alignment horizontal="left" vertical="top" wrapText="1"/>
    </xf>
    <xf numFmtId="0" fontId="2" fillId="0" borderId="0" xfId="1"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7" fillId="0" borderId="0" xfId="0" applyFont="1" applyAlignment="1">
      <alignment horizontal="center" vertical="top"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0" fillId="0" borderId="0" xfId="0" applyNumberFormat="1" applyFont="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70594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zoomScaleNormal="100" workbookViewId="0">
      <selection activeCell="J13" sqref="J13"/>
    </sheetView>
  </sheetViews>
  <sheetFormatPr defaultColWidth="9.140625" defaultRowHeight="14.25" x14ac:dyDescent="0.2"/>
  <cols>
    <col min="1" max="1" width="5.7109375" style="7" customWidth="1"/>
    <col min="2" max="3" width="8.28515625" style="7" customWidth="1"/>
    <col min="4" max="7" width="10.28515625" style="7" customWidth="1"/>
    <col min="8" max="8" width="13" style="7" customWidth="1"/>
    <col min="9" max="9" width="13.7109375" style="7" customWidth="1"/>
    <col min="10" max="10" width="12.7109375" style="7" customWidth="1"/>
    <col min="11" max="11" width="13.28515625" style="7" customWidth="1"/>
    <col min="12" max="12" width="11.42578125" style="7" bestFit="1" customWidth="1"/>
    <col min="13" max="16384" width="9.140625" style="7"/>
  </cols>
  <sheetData>
    <row r="1" spans="1:256" s="2" customFormat="1" ht="12.75" x14ac:dyDescent="0.2">
      <c r="A1" s="1"/>
      <c r="B1" s="1"/>
      <c r="C1" s="109" t="s">
        <v>0</v>
      </c>
      <c r="D1" s="109"/>
      <c r="E1" s="109"/>
      <c r="F1" s="109"/>
      <c r="G1" s="109"/>
      <c r="H1" s="109"/>
      <c r="I1" s="109"/>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 customFormat="1" ht="15" x14ac:dyDescent="0.25">
      <c r="A3" s="117" t="s">
        <v>58</v>
      </c>
      <c r="B3" s="117"/>
      <c r="C3" s="117"/>
      <c r="D3" s="117"/>
      <c r="E3"/>
      <c r="F3" s="45"/>
      <c r="G3" s="45" t="s">
        <v>59</v>
      </c>
      <c r="H3" s="45"/>
      <c r="I3"/>
    </row>
    <row r="4" spans="1:256" s="4" customFormat="1" ht="15" x14ac:dyDescent="0.25">
      <c r="A4" s="117" t="s">
        <v>60</v>
      </c>
      <c r="B4" s="117"/>
      <c r="C4" s="117"/>
      <c r="D4" s="46"/>
      <c r="E4"/>
      <c r="F4" s="45"/>
      <c r="G4" s="45" t="s">
        <v>61</v>
      </c>
      <c r="H4" s="45"/>
      <c r="I4"/>
    </row>
    <row r="5" spans="1:256" s="4" customFormat="1" ht="15.75" x14ac:dyDescent="0.25">
      <c r="A5" s="47" t="s">
        <v>1</v>
      </c>
      <c r="B5" s="47"/>
      <c r="C5" s="46"/>
      <c r="D5" s="46"/>
      <c r="E5"/>
      <c r="F5" s="45"/>
      <c r="G5" s="47" t="s">
        <v>62</v>
      </c>
      <c r="H5" s="47"/>
      <c r="I5" s="47"/>
    </row>
    <row r="6" spans="1:256" s="4" customFormat="1" ht="15.75" x14ac:dyDescent="0.25">
      <c r="A6" s="47" t="s">
        <v>2</v>
      </c>
      <c r="B6" s="47"/>
      <c r="C6" s="46"/>
      <c r="D6" s="46"/>
      <c r="E6"/>
      <c r="F6" s="45"/>
      <c r="G6" s="47" t="s">
        <v>63</v>
      </c>
      <c r="H6" s="47"/>
      <c r="I6" s="47"/>
    </row>
    <row r="7" spans="1:256" s="5" customFormat="1" ht="15.75" x14ac:dyDescent="0.25">
      <c r="A7"/>
      <c r="B7"/>
      <c r="C7"/>
      <c r="D7"/>
      <c r="E7"/>
      <c r="F7" s="45"/>
      <c r="G7" s="47"/>
      <c r="H7" s="47"/>
      <c r="I7" s="47"/>
    </row>
    <row r="8" spans="1:256" s="4" customFormat="1" ht="15.75" x14ac:dyDescent="0.25">
      <c r="A8" s="48" t="s">
        <v>64</v>
      </c>
      <c r="B8" s="47"/>
      <c r="C8" s="46"/>
      <c r="D8" s="46"/>
      <c r="E8"/>
      <c r="F8" s="45"/>
      <c r="G8" s="48" t="s">
        <v>65</v>
      </c>
      <c r="H8" s="47"/>
      <c r="I8" s="47"/>
    </row>
    <row r="9" spans="1:256" ht="15.75" x14ac:dyDescent="0.25">
      <c r="A9" s="49" t="s">
        <v>66</v>
      </c>
      <c r="B9" s="50"/>
      <c r="C9" s="46"/>
      <c r="D9" s="46"/>
      <c r="E9"/>
      <c r="F9" s="45"/>
      <c r="G9" s="48" t="s">
        <v>66</v>
      </c>
      <c r="H9" s="47"/>
      <c r="I9" s="47"/>
    </row>
    <row r="10" spans="1:256" ht="15" x14ac:dyDescent="0.25">
      <c r="A10" s="110" t="s">
        <v>57</v>
      </c>
      <c r="B10" s="110"/>
      <c r="C10" s="110"/>
      <c r="D10" s="110"/>
      <c r="E10" s="110"/>
      <c r="F10" s="110"/>
      <c r="G10" s="110"/>
      <c r="H10" s="110"/>
      <c r="I10" s="6"/>
    </row>
    <row r="11" spans="1:256" ht="15" x14ac:dyDescent="0.25">
      <c r="A11" s="111" t="s">
        <v>3</v>
      </c>
      <c r="B11" s="112"/>
      <c r="C11" s="112"/>
      <c r="D11" s="112"/>
      <c r="E11" s="112"/>
      <c r="F11" s="112"/>
      <c r="G11" s="112"/>
      <c r="H11" s="112"/>
      <c r="I11" s="6"/>
    </row>
    <row r="12" spans="1:256" ht="15" x14ac:dyDescent="0.25">
      <c r="A12" s="8"/>
      <c r="B12" s="9"/>
      <c r="C12" s="9"/>
      <c r="D12" s="9"/>
      <c r="E12" s="9"/>
      <c r="F12" s="9"/>
      <c r="G12" s="9"/>
      <c r="H12" s="9"/>
      <c r="I12" s="6"/>
    </row>
    <row r="13" spans="1:256" ht="48.6" customHeight="1" x14ac:dyDescent="0.2">
      <c r="A13" s="113" t="s">
        <v>70</v>
      </c>
      <c r="B13" s="113"/>
      <c r="C13" s="113"/>
      <c r="D13" s="113"/>
      <c r="E13" s="113"/>
      <c r="F13" s="113"/>
      <c r="G13" s="113"/>
      <c r="H13" s="113"/>
      <c r="I13" s="113"/>
    </row>
    <row r="14" spans="1:256" ht="14.25" customHeight="1" x14ac:dyDescent="0.2">
      <c r="A14" s="9"/>
      <c r="D14" s="10"/>
      <c r="E14" s="11"/>
    </row>
    <row r="15" spans="1:256" ht="105" customHeight="1" x14ac:dyDescent="0.2">
      <c r="A15" s="12" t="s">
        <v>4</v>
      </c>
      <c r="B15" s="114" t="s">
        <v>5</v>
      </c>
      <c r="C15" s="115"/>
      <c r="D15" s="114" t="s">
        <v>6</v>
      </c>
      <c r="E15" s="116"/>
      <c r="F15" s="116"/>
      <c r="G15" s="115"/>
      <c r="H15" s="13" t="s">
        <v>7</v>
      </c>
      <c r="I15" s="12" t="s">
        <v>8</v>
      </c>
      <c r="L15" s="14"/>
    </row>
    <row r="16" spans="1:256" x14ac:dyDescent="0.2">
      <c r="A16" s="15" t="s">
        <v>9</v>
      </c>
      <c r="B16" s="96">
        <v>2</v>
      </c>
      <c r="C16" s="97"/>
      <c r="D16" s="96">
        <v>3</v>
      </c>
      <c r="E16" s="98"/>
      <c r="F16" s="98"/>
      <c r="G16" s="97"/>
      <c r="H16" s="16">
        <v>4</v>
      </c>
      <c r="I16" s="16">
        <v>5</v>
      </c>
    </row>
    <row r="17" spans="1:10" ht="145.9" customHeight="1" x14ac:dyDescent="0.2">
      <c r="A17" s="99" t="s">
        <v>9</v>
      </c>
      <c r="B17" s="85" t="s">
        <v>10</v>
      </c>
      <c r="C17" s="86"/>
      <c r="D17" s="103" t="s">
        <v>11</v>
      </c>
      <c r="E17" s="104"/>
      <c r="F17" s="104"/>
      <c r="G17" s="105"/>
      <c r="H17" s="92" t="s">
        <v>12</v>
      </c>
      <c r="I17" s="90">
        <f>(0.031496063*(0.016/0.2)) * 1 * 2.4*1.2*4.42 * 0.805*1000000</f>
        <v>25820.039061573119</v>
      </c>
      <c r="J17" s="17"/>
    </row>
    <row r="18" spans="1:10" ht="52.9" customHeight="1" x14ac:dyDescent="0.2">
      <c r="A18" s="100"/>
      <c r="B18" s="101"/>
      <c r="C18" s="102"/>
      <c r="D18" s="106"/>
      <c r="E18" s="107"/>
      <c r="F18" s="107"/>
      <c r="G18" s="108"/>
      <c r="H18" s="93"/>
      <c r="I18" s="91"/>
    </row>
    <row r="19" spans="1:10" ht="14.45" customHeight="1" x14ac:dyDescent="0.2">
      <c r="A19" s="18" t="s">
        <v>13</v>
      </c>
      <c r="B19" s="76" t="s">
        <v>14</v>
      </c>
      <c r="C19" s="77"/>
      <c r="D19" s="76"/>
      <c r="E19" s="78"/>
      <c r="F19" s="78"/>
      <c r="G19" s="77"/>
      <c r="H19" s="19"/>
      <c r="I19" s="20"/>
    </row>
    <row r="20" spans="1:10" ht="36" customHeight="1" x14ac:dyDescent="0.2">
      <c r="A20" s="21" t="s">
        <v>13</v>
      </c>
      <c r="B20" s="79" t="s">
        <v>15</v>
      </c>
      <c r="C20" s="80"/>
      <c r="D20" s="79" t="s">
        <v>16</v>
      </c>
      <c r="E20" s="81"/>
      <c r="F20" s="81"/>
      <c r="G20" s="80"/>
      <c r="H20" s="22"/>
      <c r="I20" s="23"/>
    </row>
    <row r="21" spans="1:10" ht="35.450000000000003" customHeight="1" x14ac:dyDescent="0.2">
      <c r="A21" s="21"/>
      <c r="B21" s="94"/>
      <c r="C21" s="95"/>
      <c r="D21" s="62" t="s">
        <v>17</v>
      </c>
      <c r="E21" s="64"/>
      <c r="F21" s="64"/>
      <c r="G21" s="63"/>
      <c r="H21" s="22"/>
      <c r="I21" s="23"/>
    </row>
    <row r="22" spans="1:10" ht="47.45" customHeight="1" x14ac:dyDescent="0.2">
      <c r="A22" s="21" t="s">
        <v>13</v>
      </c>
      <c r="B22" s="79"/>
      <c r="C22" s="80"/>
      <c r="D22" s="79" t="s">
        <v>18</v>
      </c>
      <c r="E22" s="81"/>
      <c r="F22" s="81"/>
      <c r="G22" s="80"/>
      <c r="H22" s="22"/>
      <c r="I22" s="23"/>
    </row>
    <row r="23" spans="1:10" ht="54.6" customHeight="1" x14ac:dyDescent="0.2">
      <c r="A23" s="24" t="s">
        <v>13</v>
      </c>
      <c r="B23" s="82" t="s">
        <v>19</v>
      </c>
      <c r="C23" s="83"/>
      <c r="D23" s="82"/>
      <c r="E23" s="84"/>
      <c r="F23" s="84"/>
      <c r="G23" s="83"/>
      <c r="H23" s="25" t="s">
        <v>20</v>
      </c>
      <c r="I23" s="26"/>
    </row>
    <row r="24" spans="1:10" ht="135.6" customHeight="1" x14ac:dyDescent="0.2">
      <c r="A24" s="27" t="s">
        <v>21</v>
      </c>
      <c r="B24" s="85" t="s">
        <v>22</v>
      </c>
      <c r="C24" s="86"/>
      <c r="D24" s="87" t="s">
        <v>23</v>
      </c>
      <c r="E24" s="88"/>
      <c r="F24" s="88"/>
      <c r="G24" s="89"/>
      <c r="H24" s="28" t="s">
        <v>24</v>
      </c>
      <c r="I24" s="29">
        <f>ROUND((11960+90)*1*0.6*4.42*1.1*1.4*1*0.825,2)</f>
        <v>40600.86</v>
      </c>
      <c r="J24" s="30"/>
    </row>
    <row r="25" spans="1:10" ht="14.45" customHeight="1" x14ac:dyDescent="0.2">
      <c r="A25" s="18" t="s">
        <v>13</v>
      </c>
      <c r="B25" s="76" t="s">
        <v>14</v>
      </c>
      <c r="C25" s="77"/>
      <c r="D25" s="76"/>
      <c r="E25" s="78"/>
      <c r="F25" s="78"/>
      <c r="G25" s="77"/>
      <c r="H25" s="19"/>
      <c r="I25" s="20"/>
    </row>
    <row r="26" spans="1:10" ht="34.9" customHeight="1" x14ac:dyDescent="0.2">
      <c r="A26" s="21" t="s">
        <v>13</v>
      </c>
      <c r="B26" s="79" t="s">
        <v>25</v>
      </c>
      <c r="C26" s="80"/>
      <c r="D26" s="79" t="s">
        <v>26</v>
      </c>
      <c r="E26" s="81"/>
      <c r="F26" s="81"/>
      <c r="G26" s="80"/>
      <c r="H26" s="22"/>
      <c r="I26" s="23"/>
    </row>
    <row r="27" spans="1:10" ht="52.9" customHeight="1" x14ac:dyDescent="0.2">
      <c r="A27" s="21" t="s">
        <v>13</v>
      </c>
      <c r="B27" s="79"/>
      <c r="C27" s="80"/>
      <c r="D27" s="79" t="s">
        <v>18</v>
      </c>
      <c r="E27" s="81"/>
      <c r="F27" s="81"/>
      <c r="G27" s="80"/>
      <c r="H27" s="22"/>
      <c r="I27" s="23"/>
    </row>
    <row r="28" spans="1:10" ht="33" customHeight="1" x14ac:dyDescent="0.2">
      <c r="A28" s="21" t="s">
        <v>13</v>
      </c>
      <c r="B28" s="79"/>
      <c r="C28" s="80"/>
      <c r="D28" s="79" t="s">
        <v>27</v>
      </c>
      <c r="E28" s="81"/>
      <c r="F28" s="81"/>
      <c r="G28" s="80"/>
      <c r="H28" s="22"/>
      <c r="I28" s="23"/>
    </row>
    <row r="29" spans="1:10" ht="38.450000000000003" customHeight="1" x14ac:dyDescent="0.2">
      <c r="A29" s="21" t="s">
        <v>13</v>
      </c>
      <c r="B29" s="79"/>
      <c r="C29" s="80"/>
      <c r="D29" s="79" t="s">
        <v>28</v>
      </c>
      <c r="E29" s="81"/>
      <c r="F29" s="81"/>
      <c r="G29" s="80"/>
      <c r="H29" s="22"/>
      <c r="I29" s="23"/>
    </row>
    <row r="30" spans="1:10" ht="51" customHeight="1" x14ac:dyDescent="0.2">
      <c r="A30" s="24" t="s">
        <v>13</v>
      </c>
      <c r="B30" s="82" t="s">
        <v>29</v>
      </c>
      <c r="C30" s="83"/>
      <c r="D30" s="82"/>
      <c r="E30" s="84"/>
      <c r="F30" s="84"/>
      <c r="G30" s="83"/>
      <c r="H30" s="31" t="s">
        <v>30</v>
      </c>
      <c r="I30" s="26"/>
    </row>
    <row r="31" spans="1:10" ht="129" customHeight="1" x14ac:dyDescent="0.2">
      <c r="A31" s="27" t="s">
        <v>31</v>
      </c>
      <c r="B31" s="71" t="s">
        <v>32</v>
      </c>
      <c r="C31" s="72"/>
      <c r="D31" s="73" t="s">
        <v>33</v>
      </c>
      <c r="E31" s="74"/>
      <c r="F31" s="74"/>
      <c r="G31" s="75"/>
      <c r="H31" s="32" t="s">
        <v>34</v>
      </c>
      <c r="I31" s="29">
        <f>(0+ 800 * 1) * 2* 0.5 * 4.42</f>
        <v>3536</v>
      </c>
    </row>
    <row r="32" spans="1:10" ht="14.45" customHeight="1" x14ac:dyDescent="0.2">
      <c r="A32" s="18" t="s">
        <v>13</v>
      </c>
      <c r="B32" s="76" t="s">
        <v>14</v>
      </c>
      <c r="C32" s="77"/>
      <c r="D32" s="76"/>
      <c r="E32" s="78"/>
      <c r="F32" s="78"/>
      <c r="G32" s="77"/>
      <c r="H32" s="19"/>
      <c r="I32" s="20"/>
    </row>
    <row r="33" spans="1:10" ht="32.450000000000003" customHeight="1" x14ac:dyDescent="0.2">
      <c r="A33" s="21" t="s">
        <v>13</v>
      </c>
      <c r="B33" s="62" t="s">
        <v>15</v>
      </c>
      <c r="C33" s="63"/>
      <c r="D33" s="62" t="s">
        <v>35</v>
      </c>
      <c r="E33" s="64"/>
      <c r="F33" s="64"/>
      <c r="G33" s="63"/>
      <c r="H33" s="22"/>
      <c r="I33" s="23"/>
    </row>
    <row r="34" spans="1:10" ht="46.9" customHeight="1" x14ac:dyDescent="0.2">
      <c r="A34" s="21" t="s">
        <v>13</v>
      </c>
      <c r="B34" s="62"/>
      <c r="C34" s="63"/>
      <c r="D34" s="62" t="s">
        <v>18</v>
      </c>
      <c r="E34" s="64"/>
      <c r="F34" s="64"/>
      <c r="G34" s="63"/>
      <c r="H34" s="22"/>
      <c r="I34" s="23"/>
    </row>
    <row r="35" spans="1:10" ht="39.75" customHeight="1" x14ac:dyDescent="0.2">
      <c r="A35" s="24" t="s">
        <v>13</v>
      </c>
      <c r="B35" s="65" t="s">
        <v>29</v>
      </c>
      <c r="C35" s="66"/>
      <c r="D35" s="65"/>
      <c r="E35" s="67"/>
      <c r="F35" s="67"/>
      <c r="G35" s="66"/>
      <c r="H35" s="25" t="s">
        <v>36</v>
      </c>
      <c r="I35" s="26"/>
    </row>
    <row r="36" spans="1:10" ht="18" customHeight="1" x14ac:dyDescent="0.2">
      <c r="A36" s="33" t="s">
        <v>37</v>
      </c>
      <c r="B36" s="68" t="s">
        <v>38</v>
      </c>
      <c r="C36" s="69"/>
      <c r="D36" s="68"/>
      <c r="E36" s="70"/>
      <c r="F36" s="70"/>
      <c r="G36" s="69"/>
      <c r="H36" s="34"/>
      <c r="I36" s="35">
        <f>ROUND(SUM(I17:I35),2)</f>
        <v>69956.899999999994</v>
      </c>
      <c r="J36" s="36"/>
    </row>
    <row r="37" spans="1:10" ht="35.25" customHeight="1" x14ac:dyDescent="0.2">
      <c r="A37" s="37" t="s">
        <v>39</v>
      </c>
      <c r="B37" s="51" t="s">
        <v>40</v>
      </c>
      <c r="C37" s="52"/>
      <c r="D37" s="51"/>
      <c r="E37" s="53"/>
      <c r="F37" s="53"/>
      <c r="G37" s="52"/>
      <c r="H37" s="38" t="s">
        <v>41</v>
      </c>
      <c r="I37" s="39">
        <f>I36*0.1</f>
        <v>6995.69</v>
      </c>
    </row>
    <row r="38" spans="1:10" ht="43.15" customHeight="1" x14ac:dyDescent="0.2">
      <c r="A38" s="37" t="s">
        <v>42</v>
      </c>
      <c r="B38" s="57" t="s">
        <v>43</v>
      </c>
      <c r="C38" s="58"/>
      <c r="D38" s="59"/>
      <c r="E38" s="60"/>
      <c r="F38" s="60"/>
      <c r="G38" s="61"/>
      <c r="H38" s="38"/>
      <c r="I38" s="40">
        <v>9600</v>
      </c>
    </row>
    <row r="39" spans="1:10" ht="46.9" customHeight="1" x14ac:dyDescent="0.2">
      <c r="A39" s="37" t="s">
        <v>44</v>
      </c>
      <c r="B39" s="57" t="s">
        <v>45</v>
      </c>
      <c r="C39" s="58"/>
      <c r="D39" s="59"/>
      <c r="E39" s="60"/>
      <c r="F39" s="60"/>
      <c r="G39" s="61"/>
      <c r="H39" s="38"/>
      <c r="I39" s="39">
        <v>41419</v>
      </c>
    </row>
    <row r="40" spans="1:10" ht="24.75" customHeight="1" x14ac:dyDescent="0.2">
      <c r="A40" s="37" t="s">
        <v>46</v>
      </c>
      <c r="B40" s="51" t="s">
        <v>47</v>
      </c>
      <c r="C40" s="52"/>
      <c r="D40" s="51"/>
      <c r="E40" s="53"/>
      <c r="F40" s="53"/>
      <c r="G40" s="52"/>
      <c r="H40" s="41" t="s">
        <v>48</v>
      </c>
      <c r="I40" s="39">
        <f>ROUND(SUM(I36:I39),2)</f>
        <v>127971.59</v>
      </c>
      <c r="J40" s="36"/>
    </row>
    <row r="41" spans="1:10" x14ac:dyDescent="0.2">
      <c r="A41" s="37" t="s">
        <v>49</v>
      </c>
      <c r="B41" s="51" t="s">
        <v>50</v>
      </c>
      <c r="C41" s="52"/>
      <c r="D41" s="51"/>
      <c r="E41" s="53"/>
      <c r="F41" s="53"/>
      <c r="G41" s="52"/>
      <c r="H41" s="41" t="s">
        <v>51</v>
      </c>
      <c r="I41" s="39">
        <f>I40*0.2</f>
        <v>25594.317999999999</v>
      </c>
    </row>
    <row r="42" spans="1:10" ht="14.45" customHeight="1" x14ac:dyDescent="0.2">
      <c r="A42" s="37" t="s">
        <v>52</v>
      </c>
      <c r="B42" s="54" t="s">
        <v>53</v>
      </c>
      <c r="C42" s="55"/>
      <c r="D42" s="54"/>
      <c r="E42" s="56"/>
      <c r="F42" s="56"/>
      <c r="G42" s="55"/>
      <c r="H42" s="42" t="s">
        <v>54</v>
      </c>
      <c r="I42" s="43">
        <f>ROUND(I40+I41,2)</f>
        <v>153565.91</v>
      </c>
    </row>
    <row r="43" spans="1:10" x14ac:dyDescent="0.2">
      <c r="A43" s="44"/>
      <c r="B43" s="44"/>
      <c r="C43" s="44"/>
      <c r="D43" s="44"/>
      <c r="E43" s="44"/>
      <c r="F43" s="44"/>
      <c r="G43" s="44"/>
      <c r="H43" s="44"/>
      <c r="I43" s="44"/>
    </row>
    <row r="44" spans="1:10" ht="15.75" x14ac:dyDescent="0.25">
      <c r="A44" s="47" t="s">
        <v>55</v>
      </c>
      <c r="B44" s="47"/>
      <c r="C44" s="47"/>
      <c r="D44" s="47"/>
      <c r="E44" s="47"/>
      <c r="F44" s="44"/>
      <c r="G44" s="44"/>
      <c r="H44" s="44"/>
      <c r="I44" s="44"/>
    </row>
    <row r="45" spans="1:10" ht="15.75" x14ac:dyDescent="0.25">
      <c r="A45" s="47" t="s">
        <v>69</v>
      </c>
      <c r="B45" s="47"/>
      <c r="C45" s="47"/>
      <c r="D45" s="47"/>
      <c r="E45" s="47"/>
    </row>
    <row r="46" spans="1:10" ht="15.75" x14ac:dyDescent="0.25">
      <c r="A46" s="47" t="s">
        <v>67</v>
      </c>
      <c r="B46" s="47"/>
      <c r="C46" s="47"/>
      <c r="D46" s="47"/>
      <c r="E46" s="47"/>
    </row>
    <row r="47" spans="1:10" ht="15.75" x14ac:dyDescent="0.25">
      <c r="A47" s="48" t="s">
        <v>56</v>
      </c>
      <c r="B47" s="47"/>
      <c r="C47" s="47"/>
      <c r="D47" s="47"/>
      <c r="E47" s="47"/>
    </row>
    <row r="48" spans="1:10" ht="15.75" x14ac:dyDescent="0.25">
      <c r="A48" s="47" t="s">
        <v>68</v>
      </c>
      <c r="B48" s="47"/>
      <c r="C48" s="47"/>
      <c r="D48" s="47"/>
      <c r="E48" s="47"/>
    </row>
  </sheetData>
  <mergeCells count="63">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30"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ИП Кузьмина</vt:lpstr>
      <vt:lpstr>Лист1</vt:lpstr>
      <vt:lpstr>Лист2</vt:lpstr>
      <vt:lpstr>Лист3</vt:lpstr>
      <vt:lpstr>'ИП Кузьмина'!Заголовки_для_печати</vt:lpstr>
      <vt:lpstr>'ИП Кузьмина'!Область_печати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2020-09-11T06:50:09Z</dcterms:modified>
</cp:coreProperties>
</file>