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смета" sheetId="4" r:id="rId1"/>
  </sheets>
  <definedNames>
    <definedName name="_xlnm.Print_Titles" localSheetId="0">смета!$15:$15</definedName>
    <definedName name="_xlnm.Print_Area" localSheetId="0">смета!$A$1:$I$43</definedName>
  </definedNames>
  <calcPr calcId="152511"/>
</workbook>
</file>

<file path=xl/calcChain.xml><?xml version="1.0" encoding="utf-8"?>
<calcChain xmlns="http://schemas.openxmlformats.org/spreadsheetml/2006/main">
  <c r="I29" i="4" l="1"/>
  <c r="I23" i="4"/>
  <c r="I34" i="4" s="1"/>
  <c r="I16" i="4"/>
  <c r="I35" i="4" l="1"/>
  <c r="I38" i="4" s="1"/>
  <c r="I39" i="4" l="1"/>
  <c r="I40" i="4" s="1"/>
</calcChain>
</file>

<file path=xl/sharedStrings.xml><?xml version="1.0" encoding="utf-8"?>
<sst xmlns="http://schemas.openxmlformats.org/spreadsheetml/2006/main" count="86" uniqueCount="65">
  <si>
    <t xml:space="preserve">   Приложение  № _____ к договору № _______ от "____"_________________ 2020г. </t>
  </si>
  <si>
    <t>Директор</t>
  </si>
  <si>
    <t>_____________ Д.В. Пивовар</t>
  </si>
  <si>
    <t>"___" _________________  2020г.</t>
  </si>
  <si>
    <t>Смета № 1</t>
  </si>
  <si>
    <t xml:space="preserve">на  рабочую документацию        </t>
  </si>
  <si>
    <t>Проектирование ВЛИ-0,4кВ от опоры №4-00/9 РП-Московский до границы земельного участка  заявителя нежилое здание автостоянки  с к/н 64:48:040212:35 по адресу: г.Саратов, Московское шоссе
Проектирование двух КЛ- 0,4кВ от РУ-0,4кВ РП-Московский до проектируемой опоры ВЛИ-0,4кВ</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</si>
  <si>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</si>
  <si>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</si>
  <si>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</si>
  <si>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</si>
  <si>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</si>
  <si>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</si>
  <si>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</si>
  <si>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</si>
  <si>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Стек=0.089000(млн.руб)
Сбаз=0.089000/5,08*1=0.017519685 (млн.руб);</t>
  </si>
  <si>
    <t>C * (Aкрайнее / Скрайнее) * Кст * Ктек * K1
0.017519685   млн.руб * (0.016 / 0.2) * 1 *2.4*1.2* 4.42 * 0.805</t>
  </si>
  <si>
    <t/>
  </si>
  <si>
    <t>Коэффициенты</t>
  </si>
  <si>
    <t>Стадия: Рабочий проект</t>
  </si>
  <si>
    <t>Кст = 1</t>
  </si>
  <si>
    <t xml:space="preserve">K1 = 2.4
Раздел3.3 Табл.11 примечание п.1 </t>
  </si>
  <si>
    <t>Ктек = 4.42
Письмо Минстроя России от 29.07.2020 №29340-ИФ/09</t>
  </si>
  <si>
    <t>Разделы документации Таблица А12.п.1</t>
  </si>
  <si>
    <t>(70.5% + 10.0%) = 80.5%</t>
  </si>
  <si>
    <t>2</t>
  </si>
  <si>
    <t xml:space="preserve">Кабельные линии напряжением до 35 кВ. Интервалы протяженности до 100 м. АПвБбШп 4х150мм2 </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</si>
  <si>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Х=35 (м) 
Количество = 2</t>
  </si>
  <si>
    <t>(A + B * Xзад) * Количество * Кст * Ктек * K1 
(11960 руб + 1 * 35) * 2 * 0.6 * 4.42 * 1.2  * 0.775</t>
  </si>
  <si>
    <t>Стадия: Рабочая документация</t>
  </si>
  <si>
    <t>Кст = 0.6</t>
  </si>
  <si>
    <t>K1 = 1.2
Глава 2.8, п.2.8.1.1</t>
  </si>
  <si>
    <t>Разделы документации</t>
  </si>
  <si>
    <t>(24.5% + 23.5% + 2.5% + 17.0%  + 10.0%) = 77,5%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</si>
  <si>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</si>
  <si>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</si>
  <si>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</si>
  <si>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4.42</t>
  </si>
  <si>
    <t>Кст = 0.50</t>
  </si>
  <si>
    <t>(100%) = 100%</t>
  </si>
  <si>
    <t>4</t>
  </si>
  <si>
    <t>Итого по смете:</t>
  </si>
  <si>
    <t>5</t>
  </si>
  <si>
    <t>Сбор исходных данных</t>
  </si>
  <si>
    <t>10% от п.4</t>
  </si>
  <si>
    <t>6</t>
  </si>
  <si>
    <t xml:space="preserve">Согласование с организациями города
</t>
  </si>
  <si>
    <t>7</t>
  </si>
  <si>
    <t xml:space="preserve">Инженерно-геодезические изыскания
</t>
  </si>
  <si>
    <t>8</t>
  </si>
  <si>
    <t>Итого без НДС</t>
  </si>
  <si>
    <t>Сумма от п.4-7</t>
  </si>
  <si>
    <t>9</t>
  </si>
  <si>
    <t>НДС</t>
  </si>
  <si>
    <t>20% от п.8</t>
  </si>
  <si>
    <t>10</t>
  </si>
  <si>
    <t>Всего по смете:</t>
  </si>
  <si>
    <t>Сумма от п.8-9</t>
  </si>
  <si>
    <t>Составил:</t>
  </si>
  <si>
    <t>Проверил:</t>
  </si>
  <si>
    <t>УТВЕРЖДАЮ:</t>
  </si>
  <si>
    <t>Первый заместитель генерального</t>
  </si>
  <si>
    <t xml:space="preserve">ООО СМП "ЭЛТЕК"                                                                                                                                                                               </t>
  </si>
  <si>
    <t xml:space="preserve">директора ЗАО "СПГЭС"                                                                                                                                                                           </t>
  </si>
  <si>
    <t>_____________    Е.Н. Стрелин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</si>
</sst>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8"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sz val="10"/>
      <color theme="1"/>
      <name val="Arial"/>
      <family val="2"/>
      <charset val="204"/>
    </font>
    <font>
      <sz val="9"/>
      <color theme="1"/>
      <name val="Arial"/>
      <family val="2"/>
      <charset val="204"/>
    </font>
    <font>
      <b/>
      <sz val="8"/>
      <name val="Arial"/>
      <family val="2"/>
      <charset val="204"/>
    </font>
    <font>
      <sz val="9"/>
      <name val="Tahoma"/>
      <family val="2"/>
      <charset val="204"/>
    </font>
    <font>
      <sz val="10"/>
      <name val="Times New Roman"/>
      <family val="1"/>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6" fillId="0" borderId="27">
      <alignment horizontal="center"/>
    </xf>
    <xf numFmtId="0" fontId="3" fillId="0" borderId="0">
      <alignment vertical="top"/>
    </xf>
    <xf numFmtId="0" fontId="17" fillId="0" borderId="27">
      <alignment horizontal="center"/>
    </xf>
    <xf numFmtId="0" fontId="17" fillId="0" borderId="0">
      <alignment vertical="top"/>
    </xf>
    <xf numFmtId="0" fontId="17" fillId="0" borderId="0">
      <alignment horizontal="right" vertical="top" wrapText="1"/>
    </xf>
    <xf numFmtId="0" fontId="17" fillId="0" borderId="0"/>
    <xf numFmtId="0" fontId="17" fillId="0" borderId="0"/>
    <xf numFmtId="0" fontId="17" fillId="0" borderId="0"/>
    <xf numFmtId="0" fontId="17" fillId="0" borderId="0"/>
    <xf numFmtId="0" fontId="17" fillId="0" borderId="27">
      <alignment horizontal="center" wrapText="1"/>
    </xf>
    <xf numFmtId="0" fontId="3" fillId="0" borderId="0">
      <alignment vertical="top"/>
    </xf>
    <xf numFmtId="0" fontId="17" fillId="0" borderId="27">
      <alignment horizontal="center"/>
    </xf>
    <xf numFmtId="0" fontId="2" fillId="0" borderId="0"/>
    <xf numFmtId="0" fontId="17" fillId="0" borderId="0"/>
    <xf numFmtId="0" fontId="17" fillId="0" borderId="27">
      <alignment horizontal="center" wrapText="1"/>
    </xf>
    <xf numFmtId="0" fontId="17" fillId="0" borderId="27">
      <alignment horizontal="center"/>
    </xf>
    <xf numFmtId="0" fontId="17" fillId="0" borderId="27">
      <alignment horizontal="center" wrapText="1"/>
    </xf>
    <xf numFmtId="0" fontId="17" fillId="0" borderId="27">
      <alignment horizontal="center"/>
    </xf>
    <xf numFmtId="0" fontId="17" fillId="0" borderId="0">
      <alignment horizontal="center" vertical="top" wrapText="1"/>
    </xf>
    <xf numFmtId="0" fontId="17"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7" fillId="0" borderId="0">
      <alignment horizontal="left" vertical="top"/>
    </xf>
    <xf numFmtId="0" fontId="17" fillId="0" borderId="0"/>
  </cellStyleXfs>
  <cellXfs count="103">
    <xf numFmtId="0" fontId="0" fillId="0" borderId="0" xfId="0"/>
    <xf numFmtId="0" fontId="2" fillId="0" borderId="0" xfId="1" applyFont="1"/>
    <xf numFmtId="0" fontId="2" fillId="0" borderId="0" xfId="1" applyNumberFormat="1" applyFont="1"/>
    <xf numFmtId="0" fontId="4" fillId="0" borderId="0" xfId="2" applyFont="1"/>
    <xf numFmtId="0" fontId="2" fillId="0" borderId="0" xfId="2" applyFont="1"/>
    <xf numFmtId="0" fontId="5" fillId="0" borderId="0" xfId="2" applyFont="1"/>
    <xf numFmtId="0" fontId="6" fillId="0" borderId="0" xfId="0" applyFont="1"/>
    <xf numFmtId="0" fontId="7" fillId="0" borderId="0" xfId="0" applyFont="1" applyAlignment="1"/>
    <xf numFmtId="0" fontId="4" fillId="0" borderId="0" xfId="0" applyFont="1"/>
    <xf numFmtId="0" fontId="7" fillId="0" borderId="0" xfId="0" applyFont="1"/>
    <xf numFmtId="0" fontId="4" fillId="0" borderId="0" xfId="0" applyFont="1" applyAlignment="1">
      <alignment horizontal="center"/>
    </xf>
    <xf numFmtId="0" fontId="4" fillId="0" borderId="0" xfId="0" applyFont="1" applyAlignment="1">
      <alignment horizontal="centerContinuous"/>
    </xf>
    <xf numFmtId="0" fontId="9" fillId="0" borderId="0" xfId="0" applyFont="1" applyAlignment="1">
      <alignment horizontal="center" vertical="top"/>
    </xf>
    <xf numFmtId="0" fontId="10" fillId="0" borderId="1" xfId="0" applyNumberFormat="1" applyFont="1" applyBorder="1" applyAlignment="1">
      <alignment horizontal="center" vertical="top" wrapText="1"/>
    </xf>
    <xf numFmtId="0" fontId="11" fillId="0" borderId="1" xfId="0" applyNumberFormat="1" applyFont="1" applyBorder="1" applyAlignment="1">
      <alignment horizontal="center" vertical="top" wrapText="1"/>
    </xf>
    <xf numFmtId="49" fontId="6" fillId="0" borderId="1" xfId="0" applyNumberFormat="1" applyFont="1" applyBorder="1" applyAlignment="1">
      <alignment horizontal="center" wrapText="1"/>
    </xf>
    <xf numFmtId="0" fontId="6" fillId="0" borderId="1" xfId="0" applyNumberFormat="1" applyFont="1" applyBorder="1" applyAlignment="1">
      <alignment horizontal="center" wrapText="1"/>
    </xf>
    <xf numFmtId="2" fontId="4" fillId="0" borderId="0" xfId="0" applyNumberFormat="1" applyFont="1" applyAlignment="1">
      <alignment vertical="top"/>
    </xf>
    <xf numFmtId="49" fontId="12" fillId="0" borderId="16" xfId="0" applyNumberFormat="1" applyFont="1" applyBorder="1" applyAlignment="1">
      <alignment horizontal="right" vertical="top" wrapText="1"/>
    </xf>
    <xf numFmtId="0" fontId="12" fillId="0" borderId="16" xfId="0" applyNumberFormat="1" applyFont="1" applyBorder="1" applyAlignment="1">
      <alignment horizontal="left" vertical="top" wrapText="1"/>
    </xf>
    <xf numFmtId="0" fontId="12" fillId="0" borderId="16" xfId="0" applyNumberFormat="1" applyFont="1" applyBorder="1" applyAlignment="1">
      <alignment horizontal="right" vertical="top" wrapText="1"/>
    </xf>
    <xf numFmtId="49" fontId="12" fillId="0" borderId="12" xfId="0" applyNumberFormat="1" applyFont="1" applyBorder="1" applyAlignment="1">
      <alignment horizontal="right" vertical="top" wrapText="1"/>
    </xf>
    <xf numFmtId="0" fontId="6" fillId="0" borderId="12" xfId="0" applyNumberFormat="1" applyFont="1" applyBorder="1" applyAlignment="1">
      <alignment horizontal="left" vertical="top" wrapText="1"/>
    </xf>
    <xf numFmtId="0" fontId="6" fillId="0" borderId="12" xfId="0" applyNumberFormat="1" applyFont="1" applyBorder="1" applyAlignment="1">
      <alignment horizontal="right" vertical="top" wrapText="1"/>
    </xf>
    <xf numFmtId="49" fontId="12" fillId="0" borderId="23" xfId="0" applyNumberFormat="1" applyFont="1" applyBorder="1" applyAlignment="1">
      <alignment horizontal="right" vertical="top" wrapText="1"/>
    </xf>
    <xf numFmtId="0" fontId="13" fillId="0" borderId="23" xfId="0" applyNumberFormat="1" applyFont="1" applyBorder="1" applyAlignment="1">
      <alignment horizontal="left" vertical="top" wrapText="1"/>
    </xf>
    <xf numFmtId="0" fontId="6" fillId="0" borderId="23" xfId="0" applyNumberFormat="1" applyFont="1" applyBorder="1" applyAlignment="1">
      <alignment horizontal="right" vertical="top" wrapText="1"/>
    </xf>
    <xf numFmtId="49" fontId="12" fillId="0" borderId="8" xfId="0" applyNumberFormat="1" applyFont="1" applyBorder="1" applyAlignment="1">
      <alignment horizontal="center" vertical="top" wrapText="1"/>
    </xf>
    <xf numFmtId="0" fontId="13" fillId="0" borderId="8" xfId="0" applyNumberFormat="1" applyFont="1" applyBorder="1" applyAlignment="1">
      <alignment horizontal="left" vertical="top" wrapText="1"/>
    </xf>
    <xf numFmtId="4" fontId="6" fillId="0" borderId="8" xfId="0" applyNumberFormat="1" applyFont="1" applyBorder="1" applyAlignment="1">
      <alignment horizontal="right" vertical="top" wrapText="1"/>
    </xf>
    <xf numFmtId="2" fontId="4" fillId="0" borderId="0" xfId="0" applyNumberFormat="1" applyFont="1"/>
    <xf numFmtId="0" fontId="14" fillId="0" borderId="23" xfId="0" applyNumberFormat="1" applyFont="1" applyBorder="1" applyAlignment="1">
      <alignment horizontal="left" vertical="top" wrapText="1"/>
    </xf>
    <xf numFmtId="49" fontId="12" fillId="0" borderId="23" xfId="0" applyNumberFormat="1" applyFont="1" applyBorder="1" applyAlignment="1">
      <alignment horizontal="center" vertical="top" wrapText="1"/>
    </xf>
    <xf numFmtId="0" fontId="12" fillId="0" borderId="23" xfId="0" applyNumberFormat="1" applyFont="1" applyBorder="1" applyAlignment="1">
      <alignment horizontal="left" vertical="top" wrapText="1"/>
    </xf>
    <xf numFmtId="4" fontId="12" fillId="0" borderId="23" xfId="0" applyNumberFormat="1" applyFont="1" applyBorder="1" applyAlignment="1">
      <alignment horizontal="right" vertical="top" wrapText="1"/>
    </xf>
    <xf numFmtId="4" fontId="4" fillId="0" borderId="0" xfId="0" applyNumberFormat="1" applyFont="1"/>
    <xf numFmtId="49" fontId="12" fillId="0" borderId="27" xfId="0" applyNumberFormat="1" applyFont="1" applyBorder="1" applyAlignment="1">
      <alignment horizontal="center" vertical="top" wrapText="1"/>
    </xf>
    <xf numFmtId="0" fontId="6" fillId="0" borderId="27" xfId="0" applyNumberFormat="1" applyFont="1" applyBorder="1" applyAlignment="1">
      <alignment horizontal="left" vertical="top" wrapText="1"/>
    </xf>
    <xf numFmtId="4" fontId="6" fillId="0" borderId="27" xfId="0" applyNumberFormat="1" applyFont="1" applyBorder="1" applyAlignment="1">
      <alignment horizontal="right" vertical="top" wrapText="1"/>
    </xf>
    <xf numFmtId="4" fontId="6" fillId="0" borderId="27" xfId="0" applyNumberFormat="1" applyFont="1" applyFill="1" applyBorder="1" applyAlignment="1">
      <alignment horizontal="right" vertical="top" wrapText="1"/>
    </xf>
    <xf numFmtId="0" fontId="14" fillId="0" borderId="27" xfId="0" applyNumberFormat="1" applyFont="1" applyBorder="1" applyAlignment="1">
      <alignment horizontal="left" vertical="top" wrapText="1"/>
    </xf>
    <xf numFmtId="0" fontId="15" fillId="0" borderId="27" xfId="0" applyNumberFormat="1" applyFont="1" applyBorder="1" applyAlignment="1">
      <alignment horizontal="left" vertical="top" wrapText="1"/>
    </xf>
    <xf numFmtId="4" fontId="12" fillId="0" borderId="27" xfId="0" applyNumberFormat="1" applyFont="1" applyBorder="1" applyAlignment="1">
      <alignment horizontal="right" vertical="top" wrapText="1"/>
    </xf>
    <xf numFmtId="0" fontId="6" fillId="0" borderId="0" xfId="0" applyNumberFormat="1" applyFont="1" applyAlignment="1">
      <alignment wrapText="1"/>
    </xf>
    <xf numFmtId="0" fontId="2" fillId="0" borderId="0" xfId="1" applyNumberFormat="1" applyFont="1" applyAlignment="1">
      <alignment horizontal="center" wrapText="1"/>
    </xf>
    <xf numFmtId="0" fontId="7" fillId="0" borderId="0" xfId="0" applyFont="1" applyAlignment="1">
      <alignment horizontal="center"/>
    </xf>
    <xf numFmtId="0" fontId="10" fillId="0" borderId="2" xfId="0" applyNumberFormat="1" applyFont="1" applyBorder="1" applyAlignment="1">
      <alignment horizontal="center" vertical="top"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8" fillId="0" borderId="0" xfId="0" applyFont="1" applyAlignment="1">
      <alignment horizontal="center" vertical="center" wrapText="1"/>
    </xf>
    <xf numFmtId="0" fontId="6" fillId="0" borderId="17" xfId="0" applyNumberFormat="1" applyFont="1" applyBorder="1" applyAlignment="1">
      <alignment horizontal="center" vertical="top" wrapText="1"/>
    </xf>
    <xf numFmtId="0" fontId="6" fillId="0" borderId="18" xfId="0" applyNumberFormat="1" applyFont="1" applyBorder="1" applyAlignment="1">
      <alignment horizontal="center" vertical="top" wrapText="1"/>
    </xf>
    <xf numFmtId="0" fontId="6" fillId="0" borderId="17" xfId="0" applyNumberFormat="1" applyFont="1" applyBorder="1" applyAlignment="1">
      <alignment horizontal="left" vertical="top" wrapText="1"/>
    </xf>
    <xf numFmtId="0" fontId="6" fillId="0" borderId="19" xfId="0" applyNumberFormat="1" applyFont="1" applyBorder="1" applyAlignment="1">
      <alignment horizontal="left" vertical="top" wrapText="1"/>
    </xf>
    <xf numFmtId="0" fontId="6" fillId="0" borderId="18" xfId="0" applyNumberFormat="1" applyFont="1" applyBorder="1" applyAlignment="1">
      <alignment horizontal="left" vertical="top" wrapText="1"/>
    </xf>
    <xf numFmtId="0" fontId="6" fillId="0" borderId="5" xfId="0" applyNumberFormat="1" applyFont="1" applyBorder="1" applyAlignment="1">
      <alignment horizontal="center" wrapText="1"/>
    </xf>
    <xf numFmtId="0" fontId="6" fillId="0" borderId="6" xfId="0" applyNumberFormat="1" applyFont="1" applyBorder="1" applyAlignment="1">
      <alignment horizontal="center" wrapText="1"/>
    </xf>
    <xf numFmtId="0" fontId="6" fillId="0" borderId="7" xfId="0" applyNumberFormat="1" applyFont="1" applyBorder="1" applyAlignment="1">
      <alignment horizontal="center" wrapText="1"/>
    </xf>
    <xf numFmtId="49" fontId="12" fillId="0" borderId="8" xfId="0" applyNumberFormat="1" applyFont="1" applyBorder="1" applyAlignment="1">
      <alignment horizontal="center" vertical="top" wrapText="1"/>
    </xf>
    <xf numFmtId="49" fontId="12" fillId="0" borderId="12" xfId="0" applyNumberFormat="1" applyFont="1" applyBorder="1" applyAlignment="1">
      <alignment horizontal="center" vertical="top" wrapText="1"/>
    </xf>
    <xf numFmtId="0" fontId="12" fillId="0" borderId="9"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2" fillId="0" borderId="13" xfId="0" applyNumberFormat="1" applyFont="1" applyBorder="1" applyAlignment="1">
      <alignment horizontal="left" vertical="top" wrapText="1"/>
    </xf>
    <xf numFmtId="0" fontId="12" fillId="0" borderId="14" xfId="0" applyNumberFormat="1" applyFont="1" applyBorder="1" applyAlignment="1">
      <alignment horizontal="left" vertical="top" wrapText="1"/>
    </xf>
    <xf numFmtId="0" fontId="6" fillId="0" borderId="9" xfId="0" applyNumberFormat="1" applyFont="1" applyBorder="1" applyAlignment="1">
      <alignment horizontal="left" vertical="top" wrapText="1"/>
    </xf>
    <xf numFmtId="0" fontId="6" fillId="0" borderId="11" xfId="0" applyNumberFormat="1" applyFont="1" applyBorder="1" applyAlignment="1">
      <alignment horizontal="left" vertical="top" wrapText="1"/>
    </xf>
    <xf numFmtId="0" fontId="6" fillId="0" borderId="10" xfId="0" applyNumberFormat="1" applyFont="1" applyBorder="1" applyAlignment="1">
      <alignment horizontal="left" vertical="top" wrapText="1"/>
    </xf>
    <xf numFmtId="0" fontId="6" fillId="0" borderId="13" xfId="0" applyNumberFormat="1" applyFont="1" applyBorder="1" applyAlignment="1">
      <alignment horizontal="left" vertical="top" wrapText="1"/>
    </xf>
    <xf numFmtId="0" fontId="6" fillId="0" borderId="0" xfId="0" applyNumberFormat="1" applyFont="1" applyBorder="1" applyAlignment="1">
      <alignment horizontal="left" vertical="top" wrapText="1"/>
    </xf>
    <xf numFmtId="0" fontId="6" fillId="0" borderId="14" xfId="0" applyNumberFormat="1" applyFont="1" applyBorder="1" applyAlignment="1">
      <alignment horizontal="left" vertical="top" wrapText="1"/>
    </xf>
    <xf numFmtId="4" fontId="6" fillId="0" borderId="8" xfId="0" applyNumberFormat="1" applyFont="1" applyBorder="1" applyAlignment="1">
      <alignment horizontal="right" vertical="top" wrapText="1"/>
    </xf>
    <xf numFmtId="4" fontId="6" fillId="0" borderId="15" xfId="0" applyNumberFormat="1" applyFont="1" applyBorder="1" applyAlignment="1">
      <alignment horizontal="right" vertical="top" wrapText="1"/>
    </xf>
    <xf numFmtId="0" fontId="12" fillId="0" borderId="17" xfId="0" applyNumberFormat="1" applyFont="1" applyBorder="1" applyAlignment="1">
      <alignment horizontal="left" vertical="top" wrapText="1"/>
    </xf>
    <xf numFmtId="0" fontId="12" fillId="0" borderId="18" xfId="0" applyNumberFormat="1" applyFont="1" applyBorder="1" applyAlignment="1">
      <alignment horizontal="left" vertical="top" wrapText="1"/>
    </xf>
    <xf numFmtId="0" fontId="12" fillId="0" borderId="19" xfId="0" applyNumberFormat="1" applyFont="1" applyBorder="1" applyAlignment="1">
      <alignment horizontal="left" vertical="top" wrapText="1"/>
    </xf>
    <xf numFmtId="0" fontId="6" fillId="0" borderId="20" xfId="0" applyNumberFormat="1" applyFont="1" applyBorder="1" applyAlignment="1">
      <alignment horizontal="left" vertical="top" wrapText="1"/>
    </xf>
    <xf numFmtId="0" fontId="6" fillId="0" borderId="21" xfId="0" applyNumberFormat="1" applyFont="1" applyBorder="1" applyAlignment="1">
      <alignment horizontal="left" vertical="top" wrapText="1"/>
    </xf>
    <xf numFmtId="0" fontId="6" fillId="0" borderId="22" xfId="0" applyNumberFormat="1" applyFont="1" applyBorder="1" applyAlignment="1">
      <alignment horizontal="left" vertical="top" wrapText="1"/>
    </xf>
    <xf numFmtId="0" fontId="6" fillId="0" borderId="8" xfId="0" applyNumberFormat="1" applyFont="1" applyBorder="1" applyAlignment="1">
      <alignment horizontal="left" vertical="top" wrapText="1"/>
    </xf>
    <xf numFmtId="0" fontId="6" fillId="0" borderId="15" xfId="0" applyNumberFormat="1" applyFont="1" applyBorder="1" applyAlignment="1">
      <alignment horizontal="left" vertical="top" wrapText="1"/>
    </xf>
    <xf numFmtId="0" fontId="6" fillId="0" borderId="24" xfId="0" applyNumberFormat="1" applyFont="1" applyBorder="1" applyAlignment="1">
      <alignment horizontal="left" vertical="top" wrapText="1"/>
    </xf>
    <xf numFmtId="0" fontId="6" fillId="0" borderId="25" xfId="0" applyNumberFormat="1" applyFont="1" applyBorder="1" applyAlignment="1">
      <alignment horizontal="left" vertical="top" wrapText="1"/>
    </xf>
    <xf numFmtId="0" fontId="6" fillId="0" borderId="26" xfId="0" applyNumberFormat="1" applyFont="1" applyBorder="1" applyAlignment="1">
      <alignment horizontal="left" vertical="top" wrapText="1"/>
    </xf>
    <xf numFmtId="0" fontId="13" fillId="0" borderId="9" xfId="0" applyNumberFormat="1" applyFont="1" applyBorder="1" applyAlignment="1">
      <alignment horizontal="left" vertical="top" wrapText="1"/>
    </xf>
    <xf numFmtId="0" fontId="13" fillId="0" borderId="11"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13" fillId="0" borderId="24" xfId="0" applyNumberFormat="1" applyFont="1" applyBorder="1" applyAlignment="1">
      <alignment horizontal="left" vertical="top" wrapText="1"/>
    </xf>
    <xf numFmtId="0" fontId="13" fillId="0" borderId="25" xfId="0" applyNumberFormat="1" applyFont="1" applyBorder="1" applyAlignment="1">
      <alignment horizontal="left" vertical="top" wrapText="1"/>
    </xf>
    <xf numFmtId="0" fontId="13" fillId="0" borderId="26" xfId="0" applyNumberFormat="1" applyFont="1" applyBorder="1" applyAlignment="1">
      <alignment horizontal="left" vertical="top" wrapText="1"/>
    </xf>
    <xf numFmtId="0" fontId="12" fillId="0" borderId="24" xfId="0" applyNumberFormat="1" applyFont="1" applyBorder="1" applyAlignment="1">
      <alignment horizontal="left" vertical="top" wrapText="1"/>
    </xf>
    <xf numFmtId="0" fontId="12" fillId="0" borderId="25" xfId="0" applyNumberFormat="1" applyFont="1" applyBorder="1" applyAlignment="1">
      <alignment horizontal="left" vertical="top" wrapText="1"/>
    </xf>
    <xf numFmtId="0" fontId="12" fillId="0" borderId="26" xfId="0" applyNumberFormat="1" applyFont="1" applyBorder="1" applyAlignment="1">
      <alignment horizontal="left" vertical="top" wrapText="1"/>
    </xf>
    <xf numFmtId="0" fontId="6" fillId="0" borderId="28" xfId="0" applyNumberFormat="1" applyFont="1" applyBorder="1" applyAlignment="1">
      <alignment horizontal="left" vertical="top" wrapText="1"/>
    </xf>
    <xf numFmtId="0" fontId="6" fillId="0" borderId="29" xfId="0" applyNumberFormat="1" applyFont="1" applyBorder="1" applyAlignment="1">
      <alignment horizontal="left" vertical="top" wrapText="1"/>
    </xf>
    <xf numFmtId="0" fontId="6" fillId="0" borderId="30" xfId="0" applyNumberFormat="1" applyFont="1" applyBorder="1" applyAlignment="1">
      <alignment horizontal="left" vertical="top" wrapText="1"/>
    </xf>
    <xf numFmtId="0" fontId="12" fillId="0" borderId="28" xfId="0" applyNumberFormat="1" applyFont="1" applyBorder="1" applyAlignment="1">
      <alignment horizontal="left" vertical="top" wrapText="1"/>
    </xf>
    <xf numFmtId="0" fontId="12" fillId="0" borderId="29" xfId="0" applyNumberFormat="1" applyFont="1" applyBorder="1" applyAlignment="1">
      <alignment horizontal="left" vertical="top" wrapText="1"/>
    </xf>
    <xf numFmtId="0" fontId="12" fillId="0" borderId="30" xfId="0" applyNumberFormat="1" applyFont="1" applyBorder="1" applyAlignment="1">
      <alignment horizontal="left" vertical="top" wrapText="1"/>
    </xf>
    <xf numFmtId="0" fontId="6" fillId="0" borderId="28" xfId="0" applyNumberFormat="1" applyFont="1" applyBorder="1" applyAlignment="1">
      <alignment horizontal="left" vertical="center" wrapText="1"/>
    </xf>
    <xf numFmtId="0" fontId="6" fillId="0" borderId="29" xfId="0" applyNumberFormat="1" applyFont="1" applyBorder="1" applyAlignment="1">
      <alignment horizontal="left" vertical="center" wrapText="1"/>
    </xf>
    <xf numFmtId="0" fontId="6" fillId="0" borderId="28" xfId="0" applyNumberFormat="1" applyFont="1" applyBorder="1" applyAlignment="1">
      <alignment horizontal="center" vertical="top" wrapText="1"/>
    </xf>
    <xf numFmtId="0" fontId="6" fillId="0" borderId="30" xfId="0" applyNumberFormat="1" applyFont="1" applyBorder="1" applyAlignment="1">
      <alignment horizontal="center" vertical="top" wrapText="1"/>
    </xf>
    <xf numFmtId="0" fontId="6" fillId="0" borderId="29" xfId="0" applyNumberFormat="1" applyFont="1" applyBorder="1" applyAlignment="1">
      <alignment horizontal="center"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0</xdr:rowOff>
    </xdr:from>
    <xdr:to>
      <xdr:col>8</xdr:col>
      <xdr:colOff>787400</xdr:colOff>
      <xdr:row>12</xdr:row>
      <xdr:rowOff>25400</xdr:rowOff>
    </xdr:to>
    <xdr:cxnSp macro="">
      <xdr:nvCxnSpPr>
        <xdr:cNvPr id="2" name="Прямая соединительная линия 1"/>
        <xdr:cNvCxnSpPr/>
      </xdr:nvCxnSpPr>
      <xdr:spPr>
        <a:xfrm flipV="1">
          <a:off x="152400" y="259926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zoomScaleNormal="100" workbookViewId="0">
      <selection activeCell="E48" sqref="E48"/>
    </sheetView>
  </sheetViews>
  <sheetFormatPr defaultColWidth="9.140625" defaultRowHeight="14.25" x14ac:dyDescent="0.2"/>
  <cols>
    <col min="1" max="1" width="5.7109375" style="8" customWidth="1"/>
    <col min="2" max="3" width="8.28515625" style="8" customWidth="1"/>
    <col min="4" max="7" width="10.28515625" style="8" customWidth="1"/>
    <col min="8" max="8" width="13" style="8" customWidth="1"/>
    <col min="9" max="9" width="13.7109375" style="8" customWidth="1"/>
    <col min="10" max="10" width="12.7109375" style="8" customWidth="1"/>
    <col min="11" max="11" width="13.28515625" style="8" customWidth="1"/>
    <col min="12" max="16384" width="9.140625" style="8"/>
  </cols>
  <sheetData>
    <row r="1" spans="1:256" s="2" customFormat="1" ht="12.75" x14ac:dyDescent="0.2">
      <c r="A1" s="1"/>
      <c r="B1" s="1"/>
      <c r="C1" s="44" t="s">
        <v>0</v>
      </c>
      <c r="D1" s="44"/>
      <c r="E1" s="44"/>
      <c r="F1" s="44"/>
      <c r="G1" s="44"/>
      <c r="H1" s="44"/>
      <c r="I1" s="44"/>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4" customFormat="1" x14ac:dyDescent="0.2">
      <c r="F2" s="3"/>
    </row>
    <row r="3" spans="1:256" s="4" customFormat="1" x14ac:dyDescent="0.2">
      <c r="A3" s="3" t="s">
        <v>60</v>
      </c>
      <c r="G3" s="3" t="s">
        <v>60</v>
      </c>
    </row>
    <row r="4" spans="1:256" s="4" customFormat="1" x14ac:dyDescent="0.2">
      <c r="A4" s="3" t="s">
        <v>1</v>
      </c>
      <c r="G4" s="3" t="s">
        <v>61</v>
      </c>
    </row>
    <row r="5" spans="1:256" s="4" customFormat="1" x14ac:dyDescent="0.2">
      <c r="A5" s="3" t="s">
        <v>62</v>
      </c>
      <c r="G5" s="3" t="s">
        <v>63</v>
      </c>
    </row>
    <row r="6" spans="1:256" s="4" customFormat="1" x14ac:dyDescent="0.2">
      <c r="A6" s="3"/>
      <c r="G6" s="3"/>
    </row>
    <row r="7" spans="1:256" s="6" customFormat="1" x14ac:dyDescent="0.2">
      <c r="A7" s="5" t="s">
        <v>2</v>
      </c>
      <c r="B7" s="4"/>
      <c r="C7" s="4"/>
      <c r="D7" s="4"/>
      <c r="E7" s="4"/>
      <c r="G7" s="5" t="s">
        <v>64</v>
      </c>
    </row>
    <row r="8" spans="1:256" s="4" customFormat="1" x14ac:dyDescent="0.2">
      <c r="A8" s="5" t="s">
        <v>3</v>
      </c>
      <c r="G8" s="5" t="s">
        <v>3</v>
      </c>
    </row>
    <row r="9" spans="1:256" ht="15" x14ac:dyDescent="0.25">
      <c r="A9" s="45" t="s">
        <v>4</v>
      </c>
      <c r="B9" s="45"/>
      <c r="C9" s="45"/>
      <c r="D9" s="45"/>
      <c r="E9" s="45"/>
      <c r="F9" s="45"/>
      <c r="G9" s="45"/>
      <c r="H9" s="45"/>
      <c r="I9" s="7"/>
    </row>
    <row r="10" spans="1:256" ht="15" x14ac:dyDescent="0.25">
      <c r="A10" s="45" t="s">
        <v>5</v>
      </c>
      <c r="B10" s="45"/>
      <c r="C10" s="45"/>
      <c r="D10" s="45"/>
      <c r="E10" s="45"/>
      <c r="F10" s="45"/>
      <c r="G10" s="45"/>
      <c r="H10" s="45"/>
      <c r="I10" s="7"/>
    </row>
    <row r="11" spans="1:256" ht="5.25" customHeight="1" x14ac:dyDescent="0.25">
      <c r="E11" s="9"/>
    </row>
    <row r="12" spans="1:256" ht="49.15" customHeight="1" x14ac:dyDescent="0.2">
      <c r="A12" s="49" t="s">
        <v>6</v>
      </c>
      <c r="B12" s="49"/>
      <c r="C12" s="49"/>
      <c r="D12" s="49"/>
      <c r="E12" s="49"/>
      <c r="F12" s="49"/>
      <c r="G12" s="49"/>
      <c r="H12" s="49"/>
      <c r="I12" s="49"/>
    </row>
    <row r="13" spans="1:256" ht="14.25" customHeight="1" x14ac:dyDescent="0.2">
      <c r="A13" s="10"/>
      <c r="D13" s="11"/>
      <c r="E13" s="12" t="s">
        <v>7</v>
      </c>
    </row>
    <row r="14" spans="1:256" ht="105" customHeight="1" x14ac:dyDescent="0.2">
      <c r="A14" s="13" t="s">
        <v>8</v>
      </c>
      <c r="B14" s="46" t="s">
        <v>9</v>
      </c>
      <c r="C14" s="47"/>
      <c r="D14" s="46" t="s">
        <v>10</v>
      </c>
      <c r="E14" s="48"/>
      <c r="F14" s="48"/>
      <c r="G14" s="47"/>
      <c r="H14" s="14" t="s">
        <v>11</v>
      </c>
      <c r="I14" s="13" t="s">
        <v>12</v>
      </c>
    </row>
    <row r="15" spans="1:256" x14ac:dyDescent="0.2">
      <c r="A15" s="15" t="s">
        <v>13</v>
      </c>
      <c r="B15" s="55">
        <v>2</v>
      </c>
      <c r="C15" s="56"/>
      <c r="D15" s="55">
        <v>3</v>
      </c>
      <c r="E15" s="57"/>
      <c r="F15" s="57"/>
      <c r="G15" s="56"/>
      <c r="H15" s="16">
        <v>4</v>
      </c>
      <c r="I15" s="16">
        <v>5</v>
      </c>
    </row>
    <row r="16" spans="1:256" ht="145.9" customHeight="1" x14ac:dyDescent="0.2">
      <c r="A16" s="58" t="s">
        <v>13</v>
      </c>
      <c r="B16" s="60" t="s">
        <v>14</v>
      </c>
      <c r="C16" s="61"/>
      <c r="D16" s="64" t="s">
        <v>15</v>
      </c>
      <c r="E16" s="65"/>
      <c r="F16" s="65"/>
      <c r="G16" s="66"/>
      <c r="H16" s="78" t="s">
        <v>16</v>
      </c>
      <c r="I16" s="70">
        <f>(0.017519685 *(0.016/0.2)) * 1 * 2.4*1.2*4.42 * 0.805*1000000</f>
        <v>14362.3966921344</v>
      </c>
      <c r="J16" s="17"/>
    </row>
    <row r="17" spans="1:10" ht="52.9" customHeight="1" x14ac:dyDescent="0.2">
      <c r="A17" s="59"/>
      <c r="B17" s="62"/>
      <c r="C17" s="63"/>
      <c r="D17" s="67"/>
      <c r="E17" s="68"/>
      <c r="F17" s="68"/>
      <c r="G17" s="69"/>
      <c r="H17" s="79"/>
      <c r="I17" s="71"/>
    </row>
    <row r="18" spans="1:10" ht="14.45" customHeight="1" x14ac:dyDescent="0.2">
      <c r="A18" s="18" t="s">
        <v>17</v>
      </c>
      <c r="B18" s="72" t="s">
        <v>18</v>
      </c>
      <c r="C18" s="73"/>
      <c r="D18" s="72"/>
      <c r="E18" s="74"/>
      <c r="F18" s="74"/>
      <c r="G18" s="73"/>
      <c r="H18" s="19"/>
      <c r="I18" s="20"/>
    </row>
    <row r="19" spans="1:10" ht="36" customHeight="1" x14ac:dyDescent="0.2">
      <c r="A19" s="21" t="s">
        <v>17</v>
      </c>
      <c r="B19" s="75" t="s">
        <v>19</v>
      </c>
      <c r="C19" s="76"/>
      <c r="D19" s="75" t="s">
        <v>20</v>
      </c>
      <c r="E19" s="77"/>
      <c r="F19" s="77"/>
      <c r="G19" s="76"/>
      <c r="H19" s="22"/>
      <c r="I19" s="23"/>
    </row>
    <row r="20" spans="1:10" ht="35.450000000000003" customHeight="1" x14ac:dyDescent="0.2">
      <c r="A20" s="21"/>
      <c r="B20" s="50"/>
      <c r="C20" s="51"/>
      <c r="D20" s="52" t="s">
        <v>21</v>
      </c>
      <c r="E20" s="53"/>
      <c r="F20" s="53"/>
      <c r="G20" s="54"/>
      <c r="H20" s="22"/>
      <c r="I20" s="23"/>
    </row>
    <row r="21" spans="1:10" ht="47.45" customHeight="1" x14ac:dyDescent="0.2">
      <c r="A21" s="21" t="s">
        <v>17</v>
      </c>
      <c r="B21" s="75"/>
      <c r="C21" s="76"/>
      <c r="D21" s="75" t="s">
        <v>22</v>
      </c>
      <c r="E21" s="77"/>
      <c r="F21" s="77"/>
      <c r="G21" s="76"/>
      <c r="H21" s="22"/>
      <c r="I21" s="23"/>
    </row>
    <row r="22" spans="1:10" ht="54.6" customHeight="1" x14ac:dyDescent="0.2">
      <c r="A22" s="24" t="s">
        <v>17</v>
      </c>
      <c r="B22" s="80" t="s">
        <v>23</v>
      </c>
      <c r="C22" s="81"/>
      <c r="D22" s="80"/>
      <c r="E22" s="82"/>
      <c r="F22" s="82"/>
      <c r="G22" s="81"/>
      <c r="H22" s="25" t="s">
        <v>24</v>
      </c>
      <c r="I22" s="26"/>
    </row>
    <row r="23" spans="1:10" ht="135.6" customHeight="1" x14ac:dyDescent="0.2">
      <c r="A23" s="27" t="s">
        <v>25</v>
      </c>
      <c r="B23" s="60" t="s">
        <v>26</v>
      </c>
      <c r="C23" s="61"/>
      <c r="D23" s="83" t="s">
        <v>27</v>
      </c>
      <c r="E23" s="84"/>
      <c r="F23" s="84"/>
      <c r="G23" s="85"/>
      <c r="H23" s="28" t="s">
        <v>28</v>
      </c>
      <c r="I23" s="29">
        <f>ROUND((11960+35)*2*0.6*4.42*1.2*1*0.775,2)</f>
        <v>59167.98</v>
      </c>
      <c r="J23" s="30"/>
    </row>
    <row r="24" spans="1:10" ht="14.45" customHeight="1" x14ac:dyDescent="0.2">
      <c r="A24" s="18" t="s">
        <v>17</v>
      </c>
      <c r="B24" s="72" t="s">
        <v>18</v>
      </c>
      <c r="C24" s="73"/>
      <c r="D24" s="72"/>
      <c r="E24" s="74"/>
      <c r="F24" s="74"/>
      <c r="G24" s="73"/>
      <c r="H24" s="19"/>
      <c r="I24" s="20"/>
    </row>
    <row r="25" spans="1:10" ht="34.9" customHeight="1" x14ac:dyDescent="0.2">
      <c r="A25" s="21" t="s">
        <v>17</v>
      </c>
      <c r="B25" s="75" t="s">
        <v>29</v>
      </c>
      <c r="C25" s="76"/>
      <c r="D25" s="75" t="s">
        <v>30</v>
      </c>
      <c r="E25" s="77"/>
      <c r="F25" s="77"/>
      <c r="G25" s="76"/>
      <c r="H25" s="22"/>
      <c r="I25" s="23"/>
    </row>
    <row r="26" spans="1:10" ht="52.9" customHeight="1" x14ac:dyDescent="0.2">
      <c r="A26" s="21" t="s">
        <v>17</v>
      </c>
      <c r="B26" s="75"/>
      <c r="C26" s="76"/>
      <c r="D26" s="75" t="s">
        <v>22</v>
      </c>
      <c r="E26" s="77"/>
      <c r="F26" s="77"/>
      <c r="G26" s="76"/>
      <c r="H26" s="22"/>
      <c r="I26" s="23"/>
    </row>
    <row r="27" spans="1:10" ht="38.450000000000003" customHeight="1" x14ac:dyDescent="0.2">
      <c r="A27" s="21" t="s">
        <v>17</v>
      </c>
      <c r="B27" s="75"/>
      <c r="C27" s="76"/>
      <c r="D27" s="75" t="s">
        <v>31</v>
      </c>
      <c r="E27" s="77"/>
      <c r="F27" s="77"/>
      <c r="G27" s="76"/>
      <c r="H27" s="22"/>
      <c r="I27" s="23"/>
    </row>
    <row r="28" spans="1:10" ht="51" customHeight="1" x14ac:dyDescent="0.2">
      <c r="A28" s="24" t="s">
        <v>17</v>
      </c>
      <c r="B28" s="80" t="s">
        <v>32</v>
      </c>
      <c r="C28" s="81"/>
      <c r="D28" s="80"/>
      <c r="E28" s="82"/>
      <c r="F28" s="82"/>
      <c r="G28" s="81"/>
      <c r="H28" s="31" t="s">
        <v>33</v>
      </c>
      <c r="I28" s="26"/>
    </row>
    <row r="29" spans="1:10" ht="129" customHeight="1" x14ac:dyDescent="0.2">
      <c r="A29" s="27" t="s">
        <v>34</v>
      </c>
      <c r="B29" s="60" t="s">
        <v>35</v>
      </c>
      <c r="C29" s="61"/>
      <c r="D29" s="83" t="s">
        <v>36</v>
      </c>
      <c r="E29" s="84"/>
      <c r="F29" s="84"/>
      <c r="G29" s="85"/>
      <c r="H29" s="28" t="s">
        <v>37</v>
      </c>
      <c r="I29" s="29">
        <f>(0+ 800 * 1) * 2* 0.5 * 4.42</f>
        <v>3536</v>
      </c>
    </row>
    <row r="30" spans="1:10" ht="13.9" customHeight="1" x14ac:dyDescent="0.2">
      <c r="A30" s="18" t="s">
        <v>17</v>
      </c>
      <c r="B30" s="72" t="s">
        <v>18</v>
      </c>
      <c r="C30" s="73"/>
      <c r="D30" s="72"/>
      <c r="E30" s="74"/>
      <c r="F30" s="74"/>
      <c r="G30" s="73"/>
      <c r="H30" s="19"/>
      <c r="I30" s="20"/>
    </row>
    <row r="31" spans="1:10" ht="32.450000000000003" customHeight="1" x14ac:dyDescent="0.2">
      <c r="A31" s="21" t="s">
        <v>17</v>
      </c>
      <c r="B31" s="75" t="s">
        <v>19</v>
      </c>
      <c r="C31" s="76"/>
      <c r="D31" s="75" t="s">
        <v>38</v>
      </c>
      <c r="E31" s="77"/>
      <c r="F31" s="77"/>
      <c r="G31" s="76"/>
      <c r="H31" s="22"/>
      <c r="I31" s="23"/>
    </row>
    <row r="32" spans="1:10" ht="46.9" customHeight="1" x14ac:dyDescent="0.2">
      <c r="A32" s="21" t="s">
        <v>17</v>
      </c>
      <c r="B32" s="75"/>
      <c r="C32" s="76"/>
      <c r="D32" s="75" t="s">
        <v>22</v>
      </c>
      <c r="E32" s="77"/>
      <c r="F32" s="77"/>
      <c r="G32" s="76"/>
      <c r="H32" s="22"/>
      <c r="I32" s="23"/>
    </row>
    <row r="33" spans="1:10" ht="26.45" customHeight="1" x14ac:dyDescent="0.2">
      <c r="A33" s="24" t="s">
        <v>17</v>
      </c>
      <c r="B33" s="86" t="s">
        <v>32</v>
      </c>
      <c r="C33" s="87"/>
      <c r="D33" s="86"/>
      <c r="E33" s="88"/>
      <c r="F33" s="88"/>
      <c r="G33" s="87"/>
      <c r="H33" s="25" t="s">
        <v>39</v>
      </c>
      <c r="I33" s="26"/>
    </row>
    <row r="34" spans="1:10" x14ac:dyDescent="0.2">
      <c r="A34" s="32" t="s">
        <v>40</v>
      </c>
      <c r="B34" s="89" t="s">
        <v>41</v>
      </c>
      <c r="C34" s="90"/>
      <c r="D34" s="89"/>
      <c r="E34" s="91"/>
      <c r="F34" s="91"/>
      <c r="G34" s="90"/>
      <c r="H34" s="33"/>
      <c r="I34" s="34">
        <f>ROUND(SUM(I16:I33),2)</f>
        <v>77066.38</v>
      </c>
      <c r="J34" s="35"/>
    </row>
    <row r="35" spans="1:10" ht="33" customHeight="1" x14ac:dyDescent="0.2">
      <c r="A35" s="36" t="s">
        <v>42</v>
      </c>
      <c r="B35" s="92" t="s">
        <v>43</v>
      </c>
      <c r="C35" s="93"/>
      <c r="D35" s="92"/>
      <c r="E35" s="94"/>
      <c r="F35" s="94"/>
      <c r="G35" s="93"/>
      <c r="H35" s="37" t="s">
        <v>44</v>
      </c>
      <c r="I35" s="38">
        <f>I34*0.1</f>
        <v>7706.6380000000008</v>
      </c>
    </row>
    <row r="36" spans="1:10" ht="52.5" customHeight="1" x14ac:dyDescent="0.2">
      <c r="A36" s="36" t="s">
        <v>45</v>
      </c>
      <c r="B36" s="98" t="s">
        <v>46</v>
      </c>
      <c r="C36" s="99"/>
      <c r="D36" s="100"/>
      <c r="E36" s="101"/>
      <c r="F36" s="101"/>
      <c r="G36" s="102"/>
      <c r="H36" s="37"/>
      <c r="I36" s="39">
        <v>5300</v>
      </c>
    </row>
    <row r="37" spans="1:10" ht="51" customHeight="1" x14ac:dyDescent="0.2">
      <c r="A37" s="36" t="s">
        <v>47</v>
      </c>
      <c r="B37" s="98" t="s">
        <v>48</v>
      </c>
      <c r="C37" s="99"/>
      <c r="D37" s="100"/>
      <c r="E37" s="101"/>
      <c r="F37" s="101"/>
      <c r="G37" s="102"/>
      <c r="H37" s="37"/>
      <c r="I37" s="38">
        <v>54673</v>
      </c>
      <c r="J37" s="35"/>
    </row>
    <row r="38" spans="1:10" ht="13.9" customHeight="1" x14ac:dyDescent="0.2">
      <c r="A38" s="36" t="s">
        <v>49</v>
      </c>
      <c r="B38" s="92" t="s">
        <v>50</v>
      </c>
      <c r="C38" s="93"/>
      <c r="D38" s="92"/>
      <c r="E38" s="94"/>
      <c r="F38" s="94"/>
      <c r="G38" s="93"/>
      <c r="H38" s="40" t="s">
        <v>51</v>
      </c>
      <c r="I38" s="38">
        <f>ROUND(SUM(I34:I37),2)</f>
        <v>144746.01999999999</v>
      </c>
    </row>
    <row r="39" spans="1:10" ht="13.9" customHeight="1" x14ac:dyDescent="0.2">
      <c r="A39" s="36" t="s">
        <v>52</v>
      </c>
      <c r="B39" s="92" t="s">
        <v>53</v>
      </c>
      <c r="C39" s="93"/>
      <c r="D39" s="92"/>
      <c r="E39" s="94"/>
      <c r="F39" s="94"/>
      <c r="G39" s="93"/>
      <c r="H39" s="40" t="s">
        <v>54</v>
      </c>
      <c r="I39" s="38">
        <f>I38*0.2</f>
        <v>28949.203999999998</v>
      </c>
    </row>
    <row r="40" spans="1:10" ht="13.9" customHeight="1" x14ac:dyDescent="0.2">
      <c r="A40" s="36" t="s">
        <v>55</v>
      </c>
      <c r="B40" s="95" t="s">
        <v>56</v>
      </c>
      <c r="C40" s="96"/>
      <c r="D40" s="95"/>
      <c r="E40" s="97"/>
      <c r="F40" s="97"/>
      <c r="G40" s="96"/>
      <c r="H40" s="41" t="s">
        <v>57</v>
      </c>
      <c r="I40" s="42">
        <f>ROUND(I38+I39,2)</f>
        <v>173695.22</v>
      </c>
    </row>
    <row r="41" spans="1:10" x14ac:dyDescent="0.2">
      <c r="A41" s="43"/>
      <c r="B41" s="43"/>
      <c r="C41" s="43"/>
      <c r="D41" s="43"/>
      <c r="E41" s="43"/>
      <c r="F41" s="43"/>
      <c r="G41" s="43"/>
      <c r="H41" s="43"/>
      <c r="I41" s="43"/>
    </row>
    <row r="42" spans="1:10" x14ac:dyDescent="0.2">
      <c r="B42" s="8" t="s">
        <v>58</v>
      </c>
      <c r="F42" s="8" t="s">
        <v>59</v>
      </c>
    </row>
  </sheetData>
  <mergeCells count="59">
    <mergeCell ref="B39:C39"/>
    <mergeCell ref="D39:G39"/>
    <mergeCell ref="B40:C40"/>
    <mergeCell ref="D40:G40"/>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I16:I17"/>
    <mergeCell ref="B18:C18"/>
    <mergeCell ref="D18:G18"/>
    <mergeCell ref="B19:C19"/>
    <mergeCell ref="D19:G19"/>
    <mergeCell ref="H16:H17"/>
    <mergeCell ref="B20:C20"/>
    <mergeCell ref="D20:G20"/>
    <mergeCell ref="B15:C15"/>
    <mergeCell ref="D15:G15"/>
    <mergeCell ref="A16:A17"/>
    <mergeCell ref="B16:C17"/>
    <mergeCell ref="D16:G17"/>
    <mergeCell ref="C1:I1"/>
    <mergeCell ref="A10:H10"/>
    <mergeCell ref="B14:C14"/>
    <mergeCell ref="D14:G14"/>
    <mergeCell ref="A9:H9"/>
    <mergeCell ref="A12:I12"/>
  </mergeCells>
  <pageMargins left="0.94488188976377963" right="0.15748031496062992" top="0.35433070866141736" bottom="0.19685039370078741" header="0.31496062992125984" footer="0.26"/>
  <pageSetup paperSize="9" scale="97" orientation="portrait" r:id="rId1"/>
  <headerFooter>
    <oddFooter>&amp;RСтраница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смета</vt:lpstr>
      <vt:lpstr>смета!Заголовки_для_печати</vt:lpstr>
      <vt:lpstr>смета!Область_печати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2020-12-04T08:56:18Z</dcterms:modified>
</cp:coreProperties>
</file>