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KO\ДОКУМЕНТЫ\ДОГОВОРА ПРЯМЫЕ от 100 до 500\1882П инвест. программа (реконструкция оборудования в ТП)\"/>
    </mc:Choice>
  </mc:AlternateContent>
  <bookViews>
    <workbookView xWindow="0" yWindow="0" windowWidth="19200" windowHeight="10995"/>
  </bookViews>
  <sheets>
    <sheet name="Приложение № 18" sheetId="1" r:id="rId1"/>
  </sheets>
  <definedNames>
    <definedName name="_xlnm.Print_Titles" localSheetId="0">'Приложение № 18'!$15:$15</definedName>
    <definedName name="_xlnm.Print_Area" localSheetId="0">'Приложение № 18'!$A$1:$I$31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I21" i="1" s="1"/>
  <c r="I23" i="1" l="1"/>
  <c r="I22" i="1"/>
  <c r="I25" i="1" l="1"/>
  <c r="I24" i="1"/>
</calcChain>
</file>

<file path=xl/sharedStrings.xml><?xml version="1.0" encoding="utf-8"?>
<sst xmlns="http://schemas.openxmlformats.org/spreadsheetml/2006/main" count="52" uniqueCount="46">
  <si>
    <t>Приложение № 18</t>
  </si>
  <si>
    <t>к договору №1882П  от    "19" февраля 2020 г.</t>
  </si>
  <si>
    <t>Утверждаю:</t>
  </si>
  <si>
    <t>Директор</t>
  </si>
  <si>
    <t>Первый заместитель генерального</t>
  </si>
  <si>
    <t xml:space="preserve">ООО СМП «Элтек»                                                                                                                                                                                  </t>
  </si>
  <si>
    <t xml:space="preserve">директора ЗАО "СПГЭС"                                                                                                                                                                           </t>
  </si>
  <si>
    <t>_____________ Д.В. Пивовар</t>
  </si>
  <si>
    <t>_____________    Е.Н. Стрелин</t>
  </si>
  <si>
    <t>"___" _________________  2020 г.</t>
  </si>
  <si>
    <t xml:space="preserve">Смета </t>
  </si>
  <si>
    <t>Проектные работы</t>
  </si>
  <si>
    <t>Реконструкция в ТП-781 замена оборудования (КСО-3 на КСО-394)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</si>
  <si>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</si>
  <si>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</si>
  <si>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</si>
  <si>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</si>
  <si>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</si>
  <si>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1</t>
  </si>
  <si>
    <t>Трансформаторные подстанции (ТП) 6-35/0,4 кВ</t>
  </si>
  <si>
    <t>Объекты энергетики (ОАО РАО "ЕЭС России") 2003 г. Раздел 3.3. Электросетевое строительство. Таблица 11. Электрические сети напряжением до 35 кВ п.3
Акрайнее=0.018(млн.руб); 
(Скрайнее=0.2 млн.руб); 
Стоим строит.
Стек=0,321537(млн.руб)
Сбаз=0,321537/5.01*1=0.06417904(млн.руб);</t>
  </si>
  <si>
    <t>C * (Aкрайнее / Скрайнее) * Кст * Ктек
0.06417904
млн.руб * (0.018 / 0.2) * 1 * 4.27 * 0.85</t>
  </si>
  <si>
    <t/>
  </si>
  <si>
    <t>Коэффициенты</t>
  </si>
  <si>
    <t>Стадия: Рабочая документация</t>
  </si>
  <si>
    <t>Кст = 1</t>
  </si>
  <si>
    <t>Ктек = 4.27
Письмо Минстроя России от 09.12.2019г №46999-ДВ/09</t>
  </si>
  <si>
    <t>Процент РПД:</t>
  </si>
  <si>
    <t>Разделы документации</t>
  </si>
  <si>
    <t>(75.0% + 10.0%) = 85%</t>
  </si>
  <si>
    <t>2</t>
  </si>
  <si>
    <t>Итого по смете:</t>
  </si>
  <si>
    <t>3</t>
  </si>
  <si>
    <t>Сбор исходных данных</t>
  </si>
  <si>
    <t>10% от п.2</t>
  </si>
  <si>
    <t>4</t>
  </si>
  <si>
    <t>Итого без НДС</t>
  </si>
  <si>
    <t>Сумма от п.2-3</t>
  </si>
  <si>
    <t>5</t>
  </si>
  <si>
    <t>НДС</t>
  </si>
  <si>
    <t>20% от п.4</t>
  </si>
  <si>
    <t>6</t>
  </si>
  <si>
    <t>Всего по смете:</t>
  </si>
  <si>
    <t>Сумма от п.5-6</t>
  </si>
  <si>
    <t>Составил: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</si>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</sst>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7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i/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0" applyFont="1"/>
    <xf numFmtId="0" fontId="3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Continuous"/>
    </xf>
    <xf numFmtId="0" fontId="9" fillId="0" borderId="0" xfId="0" applyFont="1" applyAlignment="1">
      <alignment horizontal="center" vertical="top"/>
    </xf>
    <xf numFmtId="0" fontId="10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vertical="top" wrapText="1"/>
    </xf>
    <xf numFmtId="0" fontId="10" fillId="0" borderId="3" xfId="0" applyNumberFormat="1" applyFont="1" applyBorder="1" applyAlignment="1">
      <alignment horizontal="center" vertical="top" wrapText="1"/>
    </xf>
    <xf numFmtId="0" fontId="10" fillId="0" borderId="4" xfId="0" applyNumberFormat="1" applyFont="1" applyBorder="1" applyAlignment="1">
      <alignment horizontal="center" vertical="top" wrapText="1"/>
    </xf>
    <xf numFmtId="0" fontId="11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wrapText="1"/>
    </xf>
    <xf numFmtId="0" fontId="0" fillId="0" borderId="5" xfId="0" applyNumberFormat="1" applyFont="1" applyBorder="1" applyAlignment="1">
      <alignment horizontal="center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1" xfId="0" applyNumberFormat="1" applyFont="1" applyBorder="1" applyAlignment="1">
      <alignment horizontal="center" wrapText="1"/>
    </xf>
    <xf numFmtId="49" fontId="12" fillId="0" borderId="8" xfId="0" applyNumberFormat="1" applyFont="1" applyBorder="1" applyAlignment="1">
      <alignment horizontal="center" vertical="top" wrapText="1"/>
    </xf>
    <xf numFmtId="0" fontId="12" fillId="0" borderId="9" xfId="0" applyNumberFormat="1" applyFont="1" applyBorder="1" applyAlignment="1">
      <alignment horizontal="left" vertical="top" wrapText="1"/>
    </xf>
    <xf numFmtId="0" fontId="12" fillId="0" borderId="10" xfId="0" applyNumberFormat="1" applyFont="1" applyBorder="1" applyAlignment="1">
      <alignment horizontal="left" vertical="top" wrapText="1"/>
    </xf>
    <xf numFmtId="0" fontId="0" fillId="0" borderId="9" xfId="0" applyNumberFormat="1" applyBorder="1" applyAlignment="1">
      <alignment horizontal="left" vertical="top" wrapText="1"/>
    </xf>
    <xf numFmtId="0" fontId="0" fillId="0" borderId="11" xfId="0" applyNumberFormat="1" applyBorder="1" applyAlignment="1">
      <alignment horizontal="left" vertical="top" wrapText="1"/>
    </xf>
    <xf numFmtId="0" fontId="0" fillId="0" borderId="10" xfId="0" applyNumberFormat="1" applyBorder="1" applyAlignment="1">
      <alignment horizontal="left" vertical="top" wrapText="1"/>
    </xf>
    <xf numFmtId="0" fontId="0" fillId="0" borderId="8" xfId="0" applyNumberFormat="1" applyBorder="1" applyAlignment="1">
      <alignment horizontal="left" vertical="top" wrapText="1"/>
    </xf>
    <xf numFmtId="4" fontId="0" fillId="0" borderId="8" xfId="0" applyNumberFormat="1" applyFont="1" applyBorder="1" applyAlignment="1">
      <alignment horizontal="right" vertical="top" wrapText="1"/>
    </xf>
    <xf numFmtId="2" fontId="6" fillId="0" borderId="0" xfId="0" applyNumberFormat="1" applyFont="1"/>
    <xf numFmtId="49" fontId="12" fillId="0" borderId="12" xfId="0" applyNumberFormat="1" applyFont="1" applyBorder="1" applyAlignment="1">
      <alignment horizontal="right" vertical="top" wrapText="1"/>
    </xf>
    <xf numFmtId="0" fontId="12" fillId="0" borderId="13" xfId="0" applyNumberFormat="1" applyFont="1" applyBorder="1" applyAlignment="1">
      <alignment horizontal="left" vertical="top" wrapText="1"/>
    </xf>
    <xf numFmtId="0" fontId="12" fillId="0" borderId="14" xfId="0" applyNumberFormat="1" applyFont="1" applyBorder="1" applyAlignment="1">
      <alignment horizontal="left" vertical="top" wrapText="1"/>
    </xf>
    <xf numFmtId="0" fontId="12" fillId="0" borderId="15" xfId="0" applyNumberFormat="1" applyFont="1" applyBorder="1" applyAlignment="1">
      <alignment horizontal="left" vertical="top" wrapText="1"/>
    </xf>
    <xf numFmtId="0" fontId="12" fillId="0" borderId="12" xfId="0" applyNumberFormat="1" applyFont="1" applyBorder="1" applyAlignment="1">
      <alignment horizontal="left" vertical="top" wrapText="1"/>
    </xf>
    <xf numFmtId="0" fontId="12" fillId="0" borderId="12" xfId="0" applyNumberFormat="1" applyFont="1" applyBorder="1" applyAlignment="1">
      <alignment horizontal="right" vertical="top" wrapText="1"/>
    </xf>
    <xf numFmtId="49" fontId="12" fillId="0" borderId="16" xfId="0" applyNumberFormat="1" applyFont="1" applyBorder="1" applyAlignment="1">
      <alignment horizontal="right" vertical="top" wrapText="1"/>
    </xf>
    <xf numFmtId="0" fontId="0" fillId="0" borderId="17" xfId="0" applyNumberFormat="1" applyBorder="1" applyAlignment="1">
      <alignment horizontal="left" vertical="top" wrapText="1"/>
    </xf>
    <xf numFmtId="0" fontId="0" fillId="0" borderId="18" xfId="0" applyNumberFormat="1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top" wrapText="1"/>
    </xf>
    <xf numFmtId="0" fontId="0" fillId="0" borderId="17" xfId="0" applyNumberFormat="1" applyFont="1" applyBorder="1" applyAlignment="1">
      <alignment horizontal="left" vertical="top" wrapText="1"/>
    </xf>
    <xf numFmtId="0" fontId="13" fillId="0" borderId="16" xfId="0" applyNumberFormat="1" applyFont="1" applyBorder="1" applyAlignment="1">
      <alignment horizontal="center" wrapText="1"/>
    </xf>
    <xf numFmtId="49" fontId="12" fillId="0" borderId="20" xfId="0" applyNumberFormat="1" applyFont="1" applyBorder="1" applyAlignment="1">
      <alignment horizontal="right" vertical="top" wrapText="1"/>
    </xf>
    <xf numFmtId="0" fontId="0" fillId="0" borderId="21" xfId="0" applyNumberFormat="1" applyFont="1" applyBorder="1" applyAlignment="1">
      <alignment horizontal="left" vertical="top" wrapText="1"/>
    </xf>
    <xf numFmtId="0" fontId="0" fillId="0" borderId="22" xfId="0" applyNumberFormat="1" applyFont="1" applyBorder="1" applyAlignment="1">
      <alignment horizontal="left" vertical="top" wrapText="1"/>
    </xf>
    <xf numFmtId="0" fontId="0" fillId="0" borderId="23" xfId="0" applyNumberFormat="1" applyFont="1" applyBorder="1" applyAlignment="1">
      <alignment horizontal="left" vertical="top" wrapText="1"/>
    </xf>
    <xf numFmtId="0" fontId="14" fillId="0" borderId="20" xfId="0" applyNumberFormat="1" applyFont="1" applyBorder="1" applyAlignment="1">
      <alignment horizontal="left" vertical="top" wrapText="1"/>
    </xf>
    <xf numFmtId="0" fontId="0" fillId="0" borderId="20" xfId="0" applyNumberFormat="1" applyFont="1" applyBorder="1" applyAlignment="1">
      <alignment horizontal="right" vertical="top" wrapText="1"/>
    </xf>
    <xf numFmtId="49" fontId="12" fillId="0" borderId="20" xfId="0" applyNumberFormat="1" applyFont="1" applyBorder="1" applyAlignment="1">
      <alignment horizontal="center" vertical="top" wrapText="1"/>
    </xf>
    <xf numFmtId="0" fontId="12" fillId="0" borderId="21" xfId="0" applyNumberFormat="1" applyFont="1" applyBorder="1" applyAlignment="1">
      <alignment horizontal="left" vertical="top" wrapText="1"/>
    </xf>
    <xf numFmtId="0" fontId="12" fillId="0" borderId="22" xfId="0" applyNumberFormat="1" applyFont="1" applyBorder="1" applyAlignment="1">
      <alignment horizontal="left" vertical="top" wrapText="1"/>
    </xf>
    <xf numFmtId="0" fontId="12" fillId="0" borderId="23" xfId="0" applyNumberFormat="1" applyFont="1" applyBorder="1" applyAlignment="1">
      <alignment horizontal="left" vertical="top" wrapText="1"/>
    </xf>
    <xf numFmtId="0" fontId="12" fillId="0" borderId="20" xfId="0" applyNumberFormat="1" applyFont="1" applyBorder="1" applyAlignment="1">
      <alignment horizontal="left" vertical="top" wrapText="1"/>
    </xf>
    <xf numFmtId="4" fontId="12" fillId="0" borderId="20" xfId="0" applyNumberFormat="1" applyFont="1" applyBorder="1" applyAlignment="1">
      <alignment horizontal="right" vertical="top" wrapText="1"/>
    </xf>
    <xf numFmtId="4" fontId="6" fillId="0" borderId="0" xfId="0" applyNumberFormat="1" applyFont="1"/>
    <xf numFmtId="49" fontId="12" fillId="0" borderId="24" xfId="0" applyNumberFormat="1" applyFont="1" applyBorder="1" applyAlignment="1">
      <alignment horizontal="center" vertical="top" wrapText="1"/>
    </xf>
    <xf numFmtId="0" fontId="0" fillId="0" borderId="25" xfId="0" applyNumberFormat="1" applyFont="1" applyBorder="1" applyAlignment="1">
      <alignment horizontal="left" vertical="top" wrapText="1"/>
    </xf>
    <xf numFmtId="0" fontId="0" fillId="0" borderId="26" xfId="0" applyNumberFormat="1" applyFont="1" applyBorder="1" applyAlignment="1">
      <alignment horizontal="left" vertical="top" wrapText="1"/>
    </xf>
    <xf numFmtId="0" fontId="0" fillId="0" borderId="27" xfId="0" applyNumberFormat="1" applyFont="1" applyBorder="1" applyAlignment="1">
      <alignment horizontal="left" vertical="top" wrapText="1"/>
    </xf>
    <xf numFmtId="0" fontId="0" fillId="0" borderId="24" xfId="0" applyNumberFormat="1" applyBorder="1" applyAlignment="1">
      <alignment horizontal="left" vertical="top" wrapText="1"/>
    </xf>
    <xf numFmtId="4" fontId="0" fillId="0" borderId="24" xfId="0" applyNumberFormat="1" applyFont="1" applyBorder="1" applyAlignment="1">
      <alignment horizontal="right" vertical="top" wrapText="1"/>
    </xf>
    <xf numFmtId="0" fontId="15" fillId="0" borderId="24" xfId="0" applyNumberFormat="1" applyFont="1" applyBorder="1" applyAlignment="1">
      <alignment horizontal="left" vertical="top" wrapText="1"/>
    </xf>
    <xf numFmtId="0" fontId="12" fillId="0" borderId="25" xfId="0" applyNumberFormat="1" applyFont="1" applyBorder="1" applyAlignment="1">
      <alignment horizontal="left" vertical="top" wrapText="1"/>
    </xf>
    <xf numFmtId="0" fontId="12" fillId="0" borderId="26" xfId="0" applyNumberFormat="1" applyFont="1" applyBorder="1" applyAlignment="1">
      <alignment horizontal="left" vertical="top" wrapText="1"/>
    </xf>
    <xf numFmtId="0" fontId="12" fillId="0" borderId="27" xfId="0" applyNumberFormat="1" applyFont="1" applyBorder="1" applyAlignment="1">
      <alignment horizontal="left" vertical="top" wrapText="1"/>
    </xf>
    <xf numFmtId="0" fontId="16" fillId="0" borderId="24" xfId="0" applyNumberFormat="1" applyFont="1" applyBorder="1" applyAlignment="1">
      <alignment horizontal="left" vertical="top" wrapText="1"/>
    </xf>
    <xf numFmtId="4" fontId="12" fillId="0" borderId="24" xfId="0" applyNumberFormat="1" applyFont="1" applyBorder="1" applyAlignment="1">
      <alignment horizontal="right" vertical="top" wrapText="1"/>
    </xf>
    <xf numFmtId="0" fontId="0" fillId="0" borderId="0" xfId="0" applyNumberFormat="1" applyFont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zoomScaleNormal="100" workbookViewId="0">
      <selection activeCell="I6" sqref="I6"/>
    </sheetView>
  </sheetViews>
  <sheetFormatPr defaultColWidth="9.140625" defaultRowHeight="15" x14ac:dyDescent="0.25"/>
  <cols>
    <col min="1" max="1" width="5.7109375" style="6" customWidth="1"/>
    <col min="2" max="3" width="8.28515625" style="6" customWidth="1"/>
    <col min="4" max="7" width="10.28515625" style="6" customWidth="1"/>
    <col min="8" max="8" width="13" style="6" customWidth="1"/>
    <col min="9" max="9" width="13.7109375" style="6" customWidth="1"/>
    <col min="10" max="10" width="12.7109375" style="6" customWidth="1"/>
    <col min="11" max="11" width="10.28515625" style="6" bestFit="1" customWidth="1"/>
    <col min="12" max="16384" width="9.140625" style="6"/>
  </cols>
  <sheetData>
    <row r="1" spans="1:10" s="1" customFormat="1" x14ac:dyDescent="0.25">
      <c r="C1" s="2" t="s">
        <v>0</v>
      </c>
      <c r="F1" s="2" t="s">
        <v>1</v>
      </c>
    </row>
    <row r="2" spans="1:10" s="1" customFormat="1" x14ac:dyDescent="0.25">
      <c r="F2" s="2"/>
    </row>
    <row r="3" spans="1:10" s="1" customFormat="1" x14ac:dyDescent="0.25">
      <c r="A3" s="2" t="s">
        <v>2</v>
      </c>
      <c r="G3" s="2" t="s">
        <v>2</v>
      </c>
    </row>
    <row r="4" spans="1:10" s="1" customFormat="1" x14ac:dyDescent="0.25">
      <c r="A4" s="2" t="s">
        <v>3</v>
      </c>
      <c r="G4" s="2" t="s">
        <v>4</v>
      </c>
    </row>
    <row r="5" spans="1:10" s="1" customFormat="1" x14ac:dyDescent="0.25">
      <c r="A5" s="2" t="s">
        <v>5</v>
      </c>
      <c r="G5" s="2" t="s">
        <v>6</v>
      </c>
    </row>
    <row r="6" spans="1:10" s="1" customFormat="1" x14ac:dyDescent="0.25">
      <c r="A6" s="2"/>
      <c r="G6" s="2"/>
    </row>
    <row r="7" spans="1:10" s="4" customFormat="1" x14ac:dyDescent="0.25">
      <c r="A7" s="3" t="s">
        <v>7</v>
      </c>
      <c r="B7" s="1"/>
      <c r="C7" s="1"/>
      <c r="D7" s="1"/>
      <c r="E7" s="1"/>
      <c r="G7" s="3" t="s">
        <v>8</v>
      </c>
    </row>
    <row r="8" spans="1:10" s="1" customFormat="1" x14ac:dyDescent="0.25">
      <c r="A8" s="3" t="s">
        <v>9</v>
      </c>
      <c r="G8" s="3" t="s">
        <v>9</v>
      </c>
    </row>
    <row r="9" spans="1:10" x14ac:dyDescent="0.25">
      <c r="A9" s="5"/>
    </row>
    <row r="10" spans="1:10" x14ac:dyDescent="0.25">
      <c r="A10" s="7" t="s">
        <v>10</v>
      </c>
      <c r="B10" s="7"/>
      <c r="C10" s="7"/>
      <c r="D10" s="7"/>
      <c r="E10" s="7"/>
      <c r="F10" s="7"/>
      <c r="G10" s="7"/>
      <c r="H10" s="7"/>
      <c r="I10" s="7"/>
    </row>
    <row r="11" spans="1:10" x14ac:dyDescent="0.25">
      <c r="A11" s="7" t="s">
        <v>11</v>
      </c>
      <c r="B11" s="7"/>
      <c r="C11" s="7"/>
      <c r="D11" s="7"/>
      <c r="E11" s="7"/>
      <c r="F11" s="7"/>
      <c r="G11" s="7"/>
      <c r="H11" s="7"/>
      <c r="I11" s="7"/>
    </row>
    <row r="12" spans="1:10" ht="25.9" customHeight="1" x14ac:dyDescent="0.25">
      <c r="A12" s="8" t="s">
        <v>12</v>
      </c>
      <c r="B12" s="8"/>
      <c r="C12" s="8"/>
      <c r="D12" s="8"/>
      <c r="E12" s="8"/>
      <c r="F12" s="8"/>
      <c r="G12" s="8"/>
      <c r="H12" s="8"/>
      <c r="I12" s="8"/>
    </row>
    <row r="13" spans="1:10" ht="14.25" customHeight="1" x14ac:dyDescent="0.25">
      <c r="A13" s="9"/>
      <c r="D13" s="10"/>
      <c r="E13" s="11"/>
    </row>
    <row r="14" spans="1:10" ht="105" customHeight="1" x14ac:dyDescent="0.25">
      <c r="A14" s="12" t="s">
        <v>13</v>
      </c>
      <c r="B14" s="13" t="s">
        <v>14</v>
      </c>
      <c r="C14" s="14"/>
      <c r="D14" s="13" t="s">
        <v>15</v>
      </c>
      <c r="E14" s="15"/>
      <c r="F14" s="15"/>
      <c r="G14" s="14"/>
      <c r="H14" s="16" t="s">
        <v>16</v>
      </c>
      <c r="I14" s="12" t="s">
        <v>17</v>
      </c>
    </row>
    <row r="15" spans="1:10" x14ac:dyDescent="0.25">
      <c r="A15" s="17" t="s">
        <v>18</v>
      </c>
      <c r="B15" s="18">
        <v>2</v>
      </c>
      <c r="C15" s="19"/>
      <c r="D15" s="18">
        <v>3</v>
      </c>
      <c r="E15" s="20"/>
      <c r="F15" s="20"/>
      <c r="G15" s="19"/>
      <c r="H15" s="21">
        <v>4</v>
      </c>
      <c r="I15" s="21">
        <v>5</v>
      </c>
    </row>
    <row r="16" spans="1:10" ht="134.44999999999999" customHeight="1" x14ac:dyDescent="0.25">
      <c r="A16" s="22" t="s">
        <v>18</v>
      </c>
      <c r="B16" s="23" t="s">
        <v>19</v>
      </c>
      <c r="C16" s="24"/>
      <c r="D16" s="25" t="s">
        <v>20</v>
      </c>
      <c r="E16" s="26"/>
      <c r="F16" s="26"/>
      <c r="G16" s="27"/>
      <c r="H16" s="28" t="s">
        <v>21</v>
      </c>
      <c r="I16" s="29">
        <f>ROUND(0.06417904* (0.018 / 0.2) * 1 * 4.27 * 0.85*1000000,2)</f>
        <v>20964.400000000001</v>
      </c>
      <c r="J16" s="30"/>
    </row>
    <row r="17" spans="1:10" x14ac:dyDescent="0.25">
      <c r="A17" s="31" t="s">
        <v>22</v>
      </c>
      <c r="B17" s="32" t="s">
        <v>23</v>
      </c>
      <c r="C17" s="33"/>
      <c r="D17" s="32"/>
      <c r="E17" s="34"/>
      <c r="F17" s="34"/>
      <c r="G17" s="33"/>
      <c r="H17" s="35"/>
      <c r="I17" s="36"/>
    </row>
    <row r="18" spans="1:10" ht="35.450000000000003" customHeight="1" x14ac:dyDescent="0.25">
      <c r="A18" s="37" t="s">
        <v>22</v>
      </c>
      <c r="B18" s="38" t="s">
        <v>24</v>
      </c>
      <c r="C18" s="39"/>
      <c r="D18" s="38" t="s">
        <v>25</v>
      </c>
      <c r="E18" s="40"/>
      <c r="F18" s="40"/>
      <c r="G18" s="39"/>
      <c r="H18" s="41"/>
      <c r="I18" s="42"/>
    </row>
    <row r="19" spans="1:10" ht="52.9" customHeight="1" x14ac:dyDescent="0.25">
      <c r="A19" s="37" t="s">
        <v>22</v>
      </c>
      <c r="B19" s="43"/>
      <c r="C19" s="39"/>
      <c r="D19" s="38" t="s">
        <v>26</v>
      </c>
      <c r="E19" s="40"/>
      <c r="F19" s="40"/>
      <c r="G19" s="39"/>
      <c r="H19" s="44" t="s">
        <v>27</v>
      </c>
      <c r="I19" s="42"/>
    </row>
    <row r="20" spans="1:10" ht="66" customHeight="1" x14ac:dyDescent="0.25">
      <c r="A20" s="45" t="s">
        <v>22</v>
      </c>
      <c r="B20" s="46" t="s">
        <v>28</v>
      </c>
      <c r="C20" s="47"/>
      <c r="D20" s="46"/>
      <c r="E20" s="48"/>
      <c r="F20" s="48"/>
      <c r="G20" s="47"/>
      <c r="H20" s="49" t="s">
        <v>29</v>
      </c>
      <c r="I20" s="50"/>
    </row>
    <row r="21" spans="1:10" ht="18" customHeight="1" x14ac:dyDescent="0.25">
      <c r="A21" s="51" t="s">
        <v>30</v>
      </c>
      <c r="B21" s="52" t="s">
        <v>31</v>
      </c>
      <c r="C21" s="53"/>
      <c r="D21" s="52"/>
      <c r="E21" s="54"/>
      <c r="F21" s="54"/>
      <c r="G21" s="53"/>
      <c r="H21" s="55"/>
      <c r="I21" s="56">
        <f>ROUND(SUM(I16:I20),2)</f>
        <v>20964.400000000001</v>
      </c>
      <c r="J21" s="57"/>
    </row>
    <row r="22" spans="1:10" ht="35.25" customHeight="1" x14ac:dyDescent="0.25">
      <c r="A22" s="58" t="s">
        <v>32</v>
      </c>
      <c r="B22" s="59" t="s">
        <v>33</v>
      </c>
      <c r="C22" s="60"/>
      <c r="D22" s="59"/>
      <c r="E22" s="61"/>
      <c r="F22" s="61"/>
      <c r="G22" s="60"/>
      <c r="H22" s="62" t="s">
        <v>34</v>
      </c>
      <c r="I22" s="63">
        <f>I21*0.1</f>
        <v>2096.44</v>
      </c>
    </row>
    <row r="23" spans="1:10" ht="24.75" customHeight="1" x14ac:dyDescent="0.25">
      <c r="A23" s="58" t="s">
        <v>35</v>
      </c>
      <c r="B23" s="59" t="s">
        <v>36</v>
      </c>
      <c r="C23" s="60"/>
      <c r="D23" s="59"/>
      <c r="E23" s="61"/>
      <c r="F23" s="61"/>
      <c r="G23" s="60"/>
      <c r="H23" s="64" t="s">
        <v>37</v>
      </c>
      <c r="I23" s="63">
        <f>ROUND(SUM(I21:I22),2)</f>
        <v>23060.84</v>
      </c>
      <c r="J23" s="57"/>
    </row>
    <row r="24" spans="1:10" x14ac:dyDescent="0.25">
      <c r="A24" s="58" t="s">
        <v>38</v>
      </c>
      <c r="B24" s="59" t="s">
        <v>39</v>
      </c>
      <c r="C24" s="60"/>
      <c r="D24" s="59"/>
      <c r="E24" s="61"/>
      <c r="F24" s="61"/>
      <c r="G24" s="60"/>
      <c r="H24" s="64" t="s">
        <v>40</v>
      </c>
      <c r="I24" s="63">
        <f>ROUND(I23*0.2,2)</f>
        <v>4612.17</v>
      </c>
    </row>
    <row r="25" spans="1:10" x14ac:dyDescent="0.25">
      <c r="A25" s="58" t="s">
        <v>41</v>
      </c>
      <c r="B25" s="65" t="s">
        <v>42</v>
      </c>
      <c r="C25" s="66"/>
      <c r="D25" s="65"/>
      <c r="E25" s="67"/>
      <c r="F25" s="67"/>
      <c r="G25" s="66"/>
      <c r="H25" s="68" t="s">
        <v>43</v>
      </c>
      <c r="I25" s="69">
        <f>ROUND(I23+I24,2)</f>
        <v>27673.01</v>
      </c>
    </row>
    <row r="26" spans="1:10" x14ac:dyDescent="0.25">
      <c r="A26" s="70"/>
      <c r="B26" s="70"/>
      <c r="C26" s="70"/>
      <c r="D26" s="70"/>
      <c r="E26" s="70"/>
      <c r="F26" s="70"/>
      <c r="G26" s="70"/>
      <c r="H26" s="70"/>
      <c r="I26" s="70"/>
    </row>
    <row r="27" spans="1:10" x14ac:dyDescent="0.25">
      <c r="A27" s="70"/>
      <c r="B27" s="70"/>
      <c r="C27" s="70"/>
      <c r="D27" s="70"/>
      <c r="E27" s="70"/>
      <c r="F27" s="70"/>
      <c r="G27" s="70"/>
      <c r="H27" s="70"/>
      <c r="I27" s="70"/>
    </row>
    <row r="28" spans="1:10" x14ac:dyDescent="0.25">
      <c r="A28" s="5"/>
      <c r="B28" s="5" t="s">
        <v>44</v>
      </c>
      <c r="C28" s="5"/>
      <c r="D28" s="5"/>
      <c r="E28" s="5"/>
      <c r="F28" s="5" t="s">
        <v>45</v>
      </c>
      <c r="G28" s="5"/>
      <c r="H28" s="5"/>
      <c r="I28" s="5"/>
    </row>
  </sheetData>
  <mergeCells count="27">
    <mergeCell ref="B25:C25"/>
    <mergeCell ref="D25:G25"/>
    <mergeCell ref="B22:C22"/>
    <mergeCell ref="D22:G22"/>
    <mergeCell ref="B23:C23"/>
    <mergeCell ref="D23:G23"/>
    <mergeCell ref="B24:C24"/>
    <mergeCell ref="D24:G24"/>
    <mergeCell ref="B19:C19"/>
    <mergeCell ref="D19:G19"/>
    <mergeCell ref="B20:C20"/>
    <mergeCell ref="D20:G20"/>
    <mergeCell ref="B21:C21"/>
    <mergeCell ref="D21:G21"/>
    <mergeCell ref="B16:C16"/>
    <mergeCell ref="D16:G16"/>
    <mergeCell ref="B17:C17"/>
    <mergeCell ref="D17:G17"/>
    <mergeCell ref="B18:C18"/>
    <mergeCell ref="D18:G18"/>
    <mergeCell ref="A10:I10"/>
    <mergeCell ref="A11:I11"/>
    <mergeCell ref="A12:I12"/>
    <mergeCell ref="B14:C14"/>
    <mergeCell ref="D14:G14"/>
    <mergeCell ref="B15:C15"/>
    <mergeCell ref="D15:G15"/>
  </mergeCells>
  <pageMargins left="0.93" right="0.15748031496062992" top="0.35433070866141736" bottom="0.19685039370078741" header="0.31496062992125984" footer="0.15748031496062992"/>
  <pageSetup paperSize="9" scale="97" orientation="portrait" r:id="rId1"/>
  <headerFooter>
    <oddFooter>&amp;RСтраница &amp;P</oddFooter>
  </headerFooter>
  <rowBreaks count="1" manualBreakCount="1">
    <brk id="2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18</vt:lpstr>
      <vt:lpstr>'Приложение № 18'!Заголовки_для_печати</vt:lpstr>
      <vt:lpstr>'Приложение № 18'!Область_печати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Kalinin Sergey Aleksandrovich</dc:creator>
  <cp:lastModifiedBy>Kalinin Sergey Aleksandrovich</cp:lastModifiedBy>
  <dcterms:created xsi:type="dcterms:W3CDTF">2020-02-14T10:34:09Z</dcterms:created>
  <dcterms:modified xsi:type="dcterms:W3CDTF">2020-02-14T10:34:30Z</dcterms:modified>
</cp:coreProperties>
</file>