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1" sheetId="1" r:id="rId1"/>
  </sheets>
  <definedNames>
    <definedName name="_xlnm.Print_Titles" localSheetId="0">'Приложение № 21'!$15:$15</definedName>
    <definedName name="_xlnm.Print_Area" localSheetId="0">'Приложение № 21'!$A$1:$I$31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2" i="1" l="1"/>
  <c r="I23" i="1" s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<sst xmlns="http://schemas.openxmlformats.org/spreadsheetml/2006/main" count="52" uniqueCount="46">
  <si>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21</t>
  </si>
  <si>
    <t>к договору № 1882П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</si>
  <si>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</si>
  <si>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</si>
  <si>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</si>
  <si>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</si>
  <si>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</si>
  <si>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</si>
  <si>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</si>
  <si>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</si>
  <si>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                      Смета</t>
  </si>
  <si>
    <t>Проектные работы</t>
  </si>
  <si>
    <t>Реконструкция в ТП-1241 замена оборудования (ЩО-59 на ЩО-70; ошиновки 0,4 кВ), установка ЩО-70 с рубильником 1000 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</si>
  <si>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</si>
  <si>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</si>
  <si>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</si>
  <si>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</si>
  <si>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</si>
  <si>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</si>
  <si>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</si>
  <si>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Стек=0,101188(млн.руб)
Сбаз=0,101188/5.01*1=0.02019721(млн.руб);</t>
  </si>
  <si>
    <t>C * (Aкрайнее / Скрайнее) * Кст * Ктек
0.02019721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</si>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</sst>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I4" sqref="I4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8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9" t="s">
        <v>12</v>
      </c>
      <c r="B12" s="9"/>
      <c r="C12" s="9"/>
      <c r="D12" s="9"/>
      <c r="E12" s="9"/>
      <c r="F12" s="9"/>
      <c r="G12" s="9"/>
      <c r="H12" s="9"/>
      <c r="I12" s="9"/>
    </row>
    <row r="13" spans="1:10" ht="14.25" customHeight="1" x14ac:dyDescent="0.25">
      <c r="A13" s="10"/>
      <c r="D13" s="11"/>
      <c r="E13" s="12"/>
    </row>
    <row r="14" spans="1:10" ht="105" customHeight="1" x14ac:dyDescent="0.25">
      <c r="A14" s="13" t="s">
        <v>13</v>
      </c>
      <c r="B14" s="14" t="s">
        <v>14</v>
      </c>
      <c r="C14" s="15"/>
      <c r="D14" s="14" t="s">
        <v>15</v>
      </c>
      <c r="E14" s="16"/>
      <c r="F14" s="16"/>
      <c r="G14" s="15"/>
      <c r="H14" s="17" t="s">
        <v>16</v>
      </c>
      <c r="I14" s="13" t="s">
        <v>17</v>
      </c>
    </row>
    <row r="15" spans="1:10" x14ac:dyDescent="0.25">
      <c r="A15" s="18" t="s">
        <v>18</v>
      </c>
      <c r="B15" s="19">
        <v>2</v>
      </c>
      <c r="C15" s="20"/>
      <c r="D15" s="19">
        <v>3</v>
      </c>
      <c r="E15" s="21"/>
      <c r="F15" s="21"/>
      <c r="G15" s="20"/>
      <c r="H15" s="22">
        <v>4</v>
      </c>
      <c r="I15" s="22">
        <v>5</v>
      </c>
    </row>
    <row r="16" spans="1:10" ht="134.44999999999999" customHeight="1" x14ac:dyDescent="0.25">
      <c r="A16" s="23" t="s">
        <v>18</v>
      </c>
      <c r="B16" s="24" t="s">
        <v>19</v>
      </c>
      <c r="C16" s="25"/>
      <c r="D16" s="26" t="s">
        <v>20</v>
      </c>
      <c r="E16" s="27"/>
      <c r="F16" s="27"/>
      <c r="G16" s="28"/>
      <c r="H16" s="29" t="s">
        <v>21</v>
      </c>
      <c r="I16" s="30">
        <f>ROUND(0.02019721* (0.018 / 0.2) * 1 * 4.27 * 0.85*1000000,2)</f>
        <v>6597.52</v>
      </c>
      <c r="J16" s="31"/>
    </row>
    <row r="17" spans="1:10" x14ac:dyDescent="0.25">
      <c r="A17" s="32" t="s">
        <v>22</v>
      </c>
      <c r="B17" s="33" t="s">
        <v>23</v>
      </c>
      <c r="C17" s="34"/>
      <c r="D17" s="33"/>
      <c r="E17" s="35"/>
      <c r="F17" s="35"/>
      <c r="G17" s="34"/>
      <c r="H17" s="36"/>
      <c r="I17" s="37"/>
    </row>
    <row r="18" spans="1:10" ht="35.450000000000003" customHeight="1" x14ac:dyDescent="0.25">
      <c r="A18" s="38" t="s">
        <v>22</v>
      </c>
      <c r="B18" s="39" t="s">
        <v>24</v>
      </c>
      <c r="C18" s="40"/>
      <c r="D18" s="39" t="s">
        <v>25</v>
      </c>
      <c r="E18" s="41"/>
      <c r="F18" s="41"/>
      <c r="G18" s="40"/>
      <c r="H18" s="42"/>
      <c r="I18" s="43"/>
    </row>
    <row r="19" spans="1:10" ht="52.9" customHeight="1" x14ac:dyDescent="0.25">
      <c r="A19" s="38" t="s">
        <v>22</v>
      </c>
      <c r="B19" s="44"/>
      <c r="C19" s="40"/>
      <c r="D19" s="39" t="s">
        <v>26</v>
      </c>
      <c r="E19" s="41"/>
      <c r="F19" s="41"/>
      <c r="G19" s="40"/>
      <c r="H19" s="45" t="s">
        <v>27</v>
      </c>
      <c r="I19" s="43"/>
    </row>
    <row r="20" spans="1:10" ht="66" customHeight="1" x14ac:dyDescent="0.25">
      <c r="A20" s="46" t="s">
        <v>22</v>
      </c>
      <c r="B20" s="47" t="s">
        <v>28</v>
      </c>
      <c r="C20" s="48"/>
      <c r="D20" s="47"/>
      <c r="E20" s="49"/>
      <c r="F20" s="49"/>
      <c r="G20" s="48"/>
      <c r="H20" s="50" t="s">
        <v>29</v>
      </c>
      <c r="I20" s="51"/>
    </row>
    <row r="21" spans="1:10" ht="18" customHeight="1" x14ac:dyDescent="0.25">
      <c r="A21" s="52" t="s">
        <v>30</v>
      </c>
      <c r="B21" s="53" t="s">
        <v>31</v>
      </c>
      <c r="C21" s="54"/>
      <c r="D21" s="53"/>
      <c r="E21" s="55"/>
      <c r="F21" s="55"/>
      <c r="G21" s="54"/>
      <c r="H21" s="56"/>
      <c r="I21" s="57">
        <f>ROUND(SUM(I16:I20),2)</f>
        <v>6597.52</v>
      </c>
      <c r="J21" s="58"/>
    </row>
    <row r="22" spans="1:10" ht="35.25" customHeight="1" x14ac:dyDescent="0.25">
      <c r="A22" s="59" t="s">
        <v>32</v>
      </c>
      <c r="B22" s="60" t="s">
        <v>33</v>
      </c>
      <c r="C22" s="61"/>
      <c r="D22" s="60"/>
      <c r="E22" s="62"/>
      <c r="F22" s="62"/>
      <c r="G22" s="61"/>
      <c r="H22" s="63" t="s">
        <v>34</v>
      </c>
      <c r="I22" s="64">
        <f>I21*0.1</f>
        <v>659.75200000000007</v>
      </c>
    </row>
    <row r="23" spans="1:10" ht="24.75" customHeight="1" x14ac:dyDescent="0.25">
      <c r="A23" s="59" t="s">
        <v>35</v>
      </c>
      <c r="B23" s="60" t="s">
        <v>36</v>
      </c>
      <c r="C23" s="61"/>
      <c r="D23" s="60"/>
      <c r="E23" s="62"/>
      <c r="F23" s="62"/>
      <c r="G23" s="61"/>
      <c r="H23" s="65" t="s">
        <v>37</v>
      </c>
      <c r="I23" s="64">
        <f>ROUND(SUM(I21:I22),2)</f>
        <v>7257.27</v>
      </c>
      <c r="J23" s="58"/>
    </row>
    <row r="24" spans="1:10" x14ac:dyDescent="0.25">
      <c r="A24" s="59" t="s">
        <v>38</v>
      </c>
      <c r="B24" s="60" t="s">
        <v>39</v>
      </c>
      <c r="C24" s="61"/>
      <c r="D24" s="60"/>
      <c r="E24" s="62"/>
      <c r="F24" s="62"/>
      <c r="G24" s="61"/>
      <c r="H24" s="65" t="s">
        <v>40</v>
      </c>
      <c r="I24" s="64">
        <f>ROUND(I23*0.2,2)</f>
        <v>1451.45</v>
      </c>
    </row>
    <row r="25" spans="1:10" x14ac:dyDescent="0.25">
      <c r="A25" s="59" t="s">
        <v>41</v>
      </c>
      <c r="B25" s="66" t="s">
        <v>42</v>
      </c>
      <c r="C25" s="67"/>
      <c r="D25" s="66"/>
      <c r="E25" s="68"/>
      <c r="F25" s="68"/>
      <c r="G25" s="67"/>
      <c r="H25" s="69" t="s">
        <v>43</v>
      </c>
      <c r="I25" s="70">
        <f>ROUND(I23+I24,2)</f>
        <v>8708.7199999999993</v>
      </c>
    </row>
    <row r="26" spans="1:10" x14ac:dyDescent="0.25">
      <c r="A26" s="71"/>
      <c r="B26" s="71"/>
      <c r="C26" s="71"/>
      <c r="D26" s="71"/>
      <c r="E26" s="71"/>
      <c r="F26" s="71"/>
      <c r="G26" s="71"/>
      <c r="H26" s="71"/>
      <c r="I26" s="71"/>
    </row>
    <row r="27" spans="1:10" x14ac:dyDescent="0.25">
      <c r="A27" s="71"/>
      <c r="B27" s="71"/>
      <c r="C27" s="71"/>
      <c r="D27" s="71"/>
      <c r="E27" s="71"/>
      <c r="F27" s="71"/>
      <c r="G27" s="71"/>
      <c r="H27" s="71"/>
      <c r="I27" s="71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H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21</vt:lpstr>
      <vt:lpstr>'Приложение № 21'!Заголовки_для_печати</vt:lpstr>
      <vt:lpstr>'Приложение № 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2020-02-14T10:40:32Z</dcterms:created>
  <dcterms:modified xsi:type="dcterms:W3CDTF">2020-02-14T10:42:40Z</dcterms:modified>
</cp:coreProperties>
</file>