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15" sheetId="1" r:id="rId1"/>
  </sheets>
  <definedNames>
    <definedName name="_xlnm.Print_Titles" localSheetId="0">'Приложение № 15'!$15:$15</definedName>
    <definedName name="_xlnm.Print_Area" localSheetId="0">'Приложение № 15'!$A$1:$I$36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16" i="1"/>
  <c r="I26" i="1" s="1"/>
  <c r="I27" i="1" l="1"/>
  <c r="I28" i="1" s="1"/>
  <c r="I29" i="1" l="1"/>
  <c r="I30" i="1" s="1"/>
</calcChain>
</file>

<file path=xl/sharedStrings.xml><?xml version="1.0" encoding="utf-8"?>
<sst xmlns="http://schemas.openxmlformats.org/spreadsheetml/2006/main" count="67" uniqueCount="54">
  <si>
    <t>Приложение № 15</t>
  </si>
  <si>
    <t>к договору №1882П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</si>
  <si>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</si>
  <si>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</si>
  <si>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</si>
  <si>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</si>
  <si>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</si>
  <si>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</si>
  <si>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</si>
  <si>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</si>
  <si>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</si>
  <si>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</si>
  <si>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ТП-48 замена оборудования (ВНП-10/630 на ВНАз-10/630)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</si>
  <si>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</si>
  <si>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</si>
  <si>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</si>
  <si>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</si>
  <si>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</si>
  <si>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</si>
  <si>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</si>
  <si>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Стек=0,279740(млн.руб)
Сбаз=0,279740/5.01*1=0.05583633(млн.руб);</t>
  </si>
  <si>
    <t>C * (Aкрайнее / Скрайнее) * Кст * Ктек * K1 * K2
0.05583633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</si>
  <si>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</si>
  <si>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</si>
  <si>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</si>
  <si>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</si>
  <si>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</si>
  <si>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</si>
  <si>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</si>
  <si>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</si>
  <si>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</si>
  <si>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Радиальная секционированная электрическая сеть простой конфигурации с количеством выключателей до 5.Расчет токов короткого замыкания электрических сетей напряжением до 20 кВ п.1</t>
  </si>
  <si>
    <t>Коммунальные инженерные сети и сооружения, 2012 г. Раздел 3.  Таблица 38. Релейная защита электрических сетей напряжением до 20 кВ  п.1
А=3.77 тыс.руб;
В=0 тыс.руб
Осн. показ. Х=1 (1 сеть) 
Количество = 1</t>
  </si>
  <si>
    <t>(A + B * Xзад) * Количество * Кст * Ктек
(3700 руб + 0 руб )* 1 *0.20 * 4.27</t>
  </si>
  <si>
    <t>Стадия: Рабочий проект</t>
  </si>
  <si>
    <t>Кст = 0.20</t>
  </si>
  <si>
    <t>Ктек = 4.27
Письмо Минстроя России от 09.12.2019 г №46999-ДВ/09</t>
  </si>
  <si>
    <t>(100%) = 100%</t>
  </si>
  <si>
    <t>3</t>
  </si>
  <si>
    <t>Итого по смете:</t>
  </si>
  <si>
    <t>4</t>
  </si>
  <si>
    <t>Сбор исходных данных</t>
  </si>
  <si>
    <t>10% от п.3</t>
  </si>
  <si>
    <t>5</t>
  </si>
  <si>
    <t>Итого без НДС</t>
  </si>
  <si>
    <t>Сумма от п.3-4</t>
  </si>
  <si>
    <t>6</t>
  </si>
  <si>
    <t>НДС</t>
  </si>
  <si>
    <t>20% от п.5</t>
  </si>
  <si>
    <t>7</t>
  </si>
  <si>
    <t>Всего по смете:</t>
  </si>
  <si>
    <t>Сумма от п.6-7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</si>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</sst>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15" fillId="0" borderId="9" xfId="0" applyNumberFormat="1" applyFont="1" applyBorder="1" applyAlignment="1">
      <alignment horizontal="left" vertical="top" wrapText="1"/>
    </xf>
    <xf numFmtId="0" fontId="15" fillId="0" borderId="10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6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7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selection activeCell="E8" sqref="E8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48.15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ROUND(0.05583633* (0.018 / 0.2)* 1* 4.27  * 0.85*1000000,2)</f>
        <v>18239.22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5.45" customHeight="1" x14ac:dyDescent="0.25">
      <c r="A21" s="22" t="s">
        <v>30</v>
      </c>
      <c r="B21" s="51" t="s">
        <v>31</v>
      </c>
      <c r="C21" s="52"/>
      <c r="D21" s="25" t="s">
        <v>32</v>
      </c>
      <c r="E21" s="53"/>
      <c r="F21" s="53"/>
      <c r="G21" s="54"/>
      <c r="H21" s="28" t="s">
        <v>33</v>
      </c>
      <c r="I21" s="29">
        <f>(3700+0) * 1 * 0.2 * 4.27</f>
        <v>3159.7999999999997</v>
      </c>
    </row>
    <row r="22" spans="1:10" x14ac:dyDescent="0.25">
      <c r="A22" s="31" t="s">
        <v>22</v>
      </c>
      <c r="B22" s="32" t="s">
        <v>23</v>
      </c>
      <c r="C22" s="33"/>
      <c r="D22" s="32"/>
      <c r="E22" s="34"/>
      <c r="F22" s="34"/>
      <c r="G22" s="33"/>
      <c r="H22" s="35"/>
      <c r="I22" s="36"/>
    </row>
    <row r="23" spans="1:10" ht="41.45" customHeight="1" x14ac:dyDescent="0.25">
      <c r="A23" s="37" t="s">
        <v>22</v>
      </c>
      <c r="B23" s="38" t="s">
        <v>34</v>
      </c>
      <c r="C23" s="39"/>
      <c r="D23" s="38" t="s">
        <v>35</v>
      </c>
      <c r="E23" s="40"/>
      <c r="F23" s="40"/>
      <c r="G23" s="39"/>
      <c r="H23" s="41"/>
      <c r="I23" s="42"/>
    </row>
    <row r="24" spans="1:10" ht="46.9" customHeight="1" x14ac:dyDescent="0.25">
      <c r="A24" s="37" t="s">
        <v>22</v>
      </c>
      <c r="B24" s="43"/>
      <c r="C24" s="39"/>
      <c r="D24" s="38" t="s">
        <v>36</v>
      </c>
      <c r="E24" s="40"/>
      <c r="F24" s="40"/>
      <c r="G24" s="39"/>
      <c r="H24" s="44" t="s">
        <v>27</v>
      </c>
      <c r="I24" s="42"/>
    </row>
    <row r="25" spans="1:10" ht="39.75" customHeight="1" x14ac:dyDescent="0.25">
      <c r="A25" s="45" t="s">
        <v>22</v>
      </c>
      <c r="B25" s="46" t="s">
        <v>28</v>
      </c>
      <c r="C25" s="47"/>
      <c r="D25" s="46"/>
      <c r="E25" s="48"/>
      <c r="F25" s="48"/>
      <c r="G25" s="47"/>
      <c r="H25" s="55" t="s">
        <v>37</v>
      </c>
      <c r="I25" s="50"/>
    </row>
    <row r="26" spans="1:10" ht="18" customHeight="1" x14ac:dyDescent="0.25">
      <c r="A26" s="56" t="s">
        <v>38</v>
      </c>
      <c r="B26" s="57" t="s">
        <v>39</v>
      </c>
      <c r="C26" s="58"/>
      <c r="D26" s="57"/>
      <c r="E26" s="59"/>
      <c r="F26" s="59"/>
      <c r="G26" s="58"/>
      <c r="H26" s="60"/>
      <c r="I26" s="61">
        <f>ROUND(SUM(I16:I25),2)</f>
        <v>21399.02</v>
      </c>
      <c r="J26" s="62"/>
    </row>
    <row r="27" spans="1:10" ht="35.25" customHeight="1" x14ac:dyDescent="0.25">
      <c r="A27" s="63" t="s">
        <v>40</v>
      </c>
      <c r="B27" s="64" t="s">
        <v>41</v>
      </c>
      <c r="C27" s="65"/>
      <c r="D27" s="64"/>
      <c r="E27" s="66"/>
      <c r="F27" s="66"/>
      <c r="G27" s="65"/>
      <c r="H27" s="67" t="s">
        <v>42</v>
      </c>
      <c r="I27" s="68">
        <f>I26*0.1</f>
        <v>2139.902</v>
      </c>
    </row>
    <row r="28" spans="1:10" ht="24.75" customHeight="1" x14ac:dyDescent="0.25">
      <c r="A28" s="63" t="s">
        <v>43</v>
      </c>
      <c r="B28" s="64" t="s">
        <v>44</v>
      </c>
      <c r="C28" s="65"/>
      <c r="D28" s="64"/>
      <c r="E28" s="66"/>
      <c r="F28" s="66"/>
      <c r="G28" s="65"/>
      <c r="H28" s="69" t="s">
        <v>45</v>
      </c>
      <c r="I28" s="68">
        <f>ROUND(SUM(I26:I27),2)</f>
        <v>23538.92</v>
      </c>
      <c r="J28" s="62"/>
    </row>
    <row r="29" spans="1:10" x14ac:dyDescent="0.25">
      <c r="A29" s="63" t="s">
        <v>46</v>
      </c>
      <c r="B29" s="64" t="s">
        <v>47</v>
      </c>
      <c r="C29" s="65"/>
      <c r="D29" s="64"/>
      <c r="E29" s="66"/>
      <c r="F29" s="66"/>
      <c r="G29" s="65"/>
      <c r="H29" s="69" t="s">
        <v>48</v>
      </c>
      <c r="I29" s="68">
        <f>ROUND(I28*0.2,2)</f>
        <v>4707.78</v>
      </c>
    </row>
    <row r="30" spans="1:10" x14ac:dyDescent="0.25">
      <c r="A30" s="63" t="s">
        <v>49</v>
      </c>
      <c r="B30" s="70" t="s">
        <v>50</v>
      </c>
      <c r="C30" s="71"/>
      <c r="D30" s="70"/>
      <c r="E30" s="72"/>
      <c r="F30" s="72"/>
      <c r="G30" s="71"/>
      <c r="H30" s="73" t="s">
        <v>51</v>
      </c>
      <c r="I30" s="74">
        <f>ROUND(I28+I29,2)</f>
        <v>28246.7</v>
      </c>
    </row>
    <row r="31" spans="1:10" x14ac:dyDescent="0.25">
      <c r="A31" s="75"/>
      <c r="B31" s="75"/>
      <c r="C31" s="75"/>
      <c r="D31" s="75"/>
      <c r="E31" s="75"/>
      <c r="F31" s="75"/>
      <c r="G31" s="75"/>
      <c r="H31" s="75"/>
      <c r="I31" s="75"/>
    </row>
    <row r="32" spans="1:10" x14ac:dyDescent="0.25">
      <c r="A32" s="75"/>
      <c r="B32" s="75"/>
      <c r="C32" s="75"/>
      <c r="D32" s="75"/>
      <c r="E32" s="75"/>
      <c r="F32" s="75"/>
      <c r="G32" s="75"/>
      <c r="H32" s="75"/>
      <c r="I32" s="75"/>
    </row>
    <row r="33" spans="1:9" x14ac:dyDescent="0.25">
      <c r="A33" s="5"/>
      <c r="B33" s="5" t="s">
        <v>52</v>
      </c>
      <c r="C33" s="5"/>
      <c r="D33" s="5"/>
      <c r="E33" s="5"/>
      <c r="F33" s="5" t="s">
        <v>53</v>
      </c>
      <c r="G33" s="5"/>
      <c r="H33" s="5"/>
      <c r="I33" s="5"/>
    </row>
  </sheetData>
  <mergeCells count="37">
    <mergeCell ref="B28:C28"/>
    <mergeCell ref="D28:G28"/>
    <mergeCell ref="B29:C29"/>
    <mergeCell ref="D29:G29"/>
    <mergeCell ref="B30:C30"/>
    <mergeCell ref="D30:G30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448818897637796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15</vt:lpstr>
      <vt:lpstr>'Приложение № 15'!Заголовки_для_печати</vt:lpstr>
      <vt:lpstr>'Приложение № 15'!Область_печати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2020-02-14T10:24:09Z</dcterms:created>
  <dcterms:modified xsi:type="dcterms:W3CDTF">2020-02-14T10:24:36Z</dcterms:modified>
</cp:coreProperties>
</file>