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120" windowWidth="27795" windowHeight="12585"/>
  </bookViews>
  <sheets>
    <sheet name="Новая КТП ЖСК Источник" sheetId="1" r:id="rId1"/>
  </sheets>
  <calcPr calcId="145621"/>
</workbook>
</file>

<file path=xl/calcChain.xml><?xml version="1.0" encoding="utf-8"?>
<calcChain xmlns="http://schemas.openxmlformats.org/spreadsheetml/2006/main">
  <c r="I79" i="1" l="1"/>
  <c r="I72" i="1"/>
  <c r="I65" i="1"/>
  <c r="I58" i="1"/>
  <c r="I51" i="1"/>
  <c r="I44" i="1"/>
  <c r="I37" i="1"/>
  <c r="I30" i="1"/>
  <c r="I23" i="1"/>
  <c r="I18" i="1"/>
  <c r="I77" i="1" s="1"/>
  <c r="I81" i="1" l="1"/>
  <c r="I78" i="1"/>
  <c r="I82" i="1" l="1"/>
  <c r="I83" i="1" s="1"/>
</calcChain>
</file>

<file path=xl/sharedStrings.xml><?xml version="1.0" encoding="utf-8"?>
<sst xmlns="http://schemas.openxmlformats.org/spreadsheetml/2006/main" count="155" uniqueCount="88">
  <si>
    <t xml:space="preserve">   Приложение  № _____ к договору № _______ от "____"_________________ 2021г. </t>
  </si>
  <si>
    <t>"СОГЛАСОВАНО"</t>
  </si>
  <si>
    <t>"УТВЕРЖДАЮ"</t>
  </si>
  <si>
    <t>ПОДРЯДЧИК</t>
  </si>
  <si>
    <t>ЗАКАЗЧИК</t>
  </si>
  <si>
    <t>Директор</t>
  </si>
  <si>
    <t xml:space="preserve">Первый заместитель </t>
  </si>
  <si>
    <t>ООО "ГорЭнергоСервис"</t>
  </si>
  <si>
    <t>генерального директора ЗАО "СПГЭС"</t>
  </si>
  <si>
    <t>__________________А.Н. Куликов</t>
  </si>
  <si>
    <t xml:space="preserve">_________________Е.Н. Стрелин        </t>
  </si>
  <si>
    <t xml:space="preserve"> "_____" ______________ 2021 г.</t>
  </si>
  <si>
    <t>Смета №</t>
  </si>
  <si>
    <t>на рабочую документацию</t>
  </si>
  <si>
    <t>Проектирование КТП-6/0,4 кВ с двумя трансформаторами ТМГ-630-6/0,4кВА. Проектирование 6КЛ-0,4кВ от новой КТП до ВРУ-1,ВРУ-2,ВРУ-3. Проектирование КЛ-10кВ от новой КТП до РП-Стадион. Проектирование КЛ-10кВ от новой КТП до ТП-379. Проектирование КЛ-10кВ от новой КТП до ТП-45. Проектирование КЛ-10кВ от новой КТП до ТП-1301 по адресу: пр. Энтузиастов, б/н</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</si>
  <si>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</si>
  <si>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</si>
  <si>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</si>
  <si>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</si>
  <si>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</si>
  <si>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</si>
  <si>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t>Монтаж КТП-6/0,4кВ с двумя трансформаторами ТМГ- 630-6/0,4 -2шт</t>
  </si>
  <si>
    <t>Объекты энергетики (ОАО РАО "ЕЭС России") 2003г. Раздел 3.3  Электросетевое строительство. Таблица 11. Электрические сети напряжением до35 кВ п.3
Акрайнее=18000; (Скрайнее=200000); Стоим строит.                                                      Стек=2245124,00                                                         Сбаз=2245124,00/8,23*1=272797,57</t>
  </si>
  <si>
    <t>С*(Акрайнее/Скрайнее)*Кст*Ктек              272797,57*(0,018/0,2)*1*4,53*0,85</t>
  </si>
  <si>
    <t>Коэффициенты</t>
  </si>
  <si>
    <t>Стадия: Рабочая документация</t>
  </si>
  <si>
    <t>Кст = 1</t>
  </si>
  <si>
    <t>Ктек = 4,53
Письмо Минстроя России от 22.01.2021 №1886-ИФ/09</t>
  </si>
  <si>
    <t>Разделы документации</t>
  </si>
  <si>
    <t>(75.0%+10.0%) = 85%</t>
  </si>
  <si>
    <t>2</t>
  </si>
  <si>
    <t>Кабельные линии напряжением до 35 кВ. Интервалы протяженности свыше 500 до 1000 м.            (от новой КТП до ВРУ1)</t>
  </si>
  <si>
    <t>Коммунальные инженерные сети и сооружения, 2012 г. Раздел 3.  Таблица 17. Квартальные, межквартальные, уличные кабельные электросети п.3
A=8.265 тыс.руб; B=0.041 тыс.руб;
Осн. показ. Х=300 (м) 
Количество = 2</t>
  </si>
  <si>
    <t>(A + B * Xзад) * Количество * Кст * Ктек * K2 * (1 + дроб.ч. K1)
(8265 руб + 41 руб * 300) * 2 * 0.6 * 4.53 * 1.4 * (1 + 0.1) * 0.825</t>
  </si>
  <si>
    <t>Кст = 0.6</t>
  </si>
  <si>
    <t>K1 = 1.1
Глава 2.8, п.2.8.1.1</t>
  </si>
  <si>
    <t>K2 = 1.4
Глава 2.8, п.2.8.1.1</t>
  </si>
  <si>
    <t>(24.5% + 23.5% + 2.5% + 17.0% + 5.0% + 10.0%) = 82.5%</t>
  </si>
  <si>
    <t>3</t>
  </si>
  <si>
    <t>Кабельные линии напряжением до 35 кВ. Интервалы протяженности свыше 500 до 1000 м.            (от новой КТП до ВРУ2)</t>
  </si>
  <si>
    <t>Коммунальные инженерные сети и сооружения, 2012 г. Раздел 3.  Таблица 17. Квартальные, межквартальные, уличные кабельные электросети п.3
A=8.265 тыс.руб; B=0.041 тыс.руб;
Осн. показ. Х=255 (м) 
Количество = 2</t>
  </si>
  <si>
    <t>(A + B * Xзад) * Количество * Кст * Ктек * K2 * (1 + дроб.ч. K1)
(8265 руб + 41 руб * 255) * 2 * 0.6 * 4.53 * 1.4 * (1 + 0.1) * 0.825</t>
  </si>
  <si>
    <t>4</t>
  </si>
  <si>
    <t>Кабельные линии напряжением до 35 кВ. Интервалы протяженности свыше 500 до 1000 м.            (от новой КТП до ВРУ3)</t>
  </si>
  <si>
    <t>5</t>
  </si>
  <si>
    <t>Кабельные линии напряжением до 35 кВ. Интервалы протяженности до 100 м. (от новой КТП до РП-Стадион)</t>
  </si>
  <si>
    <t>Коммунальные инженерные сети и сооружения, 2012 г. Раздел 3.  Таблица 17. Квартальные, межквартальные, уличные кабельные электросети п.3
A=11,960 тыс.руб; 
Количество = 1</t>
  </si>
  <si>
    <t>(A + B * Xзад) * Количество * Кст * Ктек * K2 * (1 + дроб.ч. K1)
(11960руб*1*0,6*4,53*1,4*(1+0,1)*0,825</t>
  </si>
  <si>
    <t>6</t>
  </si>
  <si>
    <t>Кабельные линии напряжением до 35 кВ. Интервалы протяженности до 100 м. (от новой КТП до   ТП-379)</t>
  </si>
  <si>
    <t>7</t>
  </si>
  <si>
    <t>Кабельные линии напряжением до 35 кВ. Интервалы протяженности до 100 м. (от новой КТП до   ТП-45)</t>
  </si>
  <si>
    <t>8</t>
  </si>
  <si>
    <t>Кабельные линии напряжением до 35 кВ. Интервалы протяженности свыше 100 до 500 м (от новой КТП до ТП-1301)</t>
  </si>
  <si>
    <t>Коммунальные инженерные сети и сооружения, 2012 г. Раздел 3.  Таблица 17. Квартальные, межквартальные, уличные кабельные электросети п.3
A=7.763 тыс.руб; B=0.042 тыс.руб;
Осн. показ. Х=390(м) 
Количество = 1</t>
  </si>
  <si>
    <t>(A + B * Xзад) * Количество * Кст * Ктек * K2 * (1 + дроб.ч. K1)
(7763 руб + 42 руб * 390) * 1 * 0.6 * 4,53 * 1.4 * (1 + 0.1) * 0,825</t>
  </si>
  <si>
    <t>9</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</si>
  <si>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</si>
  <si>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3</t>
  </si>
  <si>
    <t>(A + B * Xзад) * Количество * Кст * Ктек
(0 руб + 800 руб * 1) * 3 * 0.50 * 4,53</t>
  </si>
  <si>
    <t/>
  </si>
  <si>
    <t>Стадия: Рабочий проект</t>
  </si>
  <si>
    <t>Кст = 0.50</t>
  </si>
  <si>
    <t>(100%) = 100%</t>
  </si>
  <si>
    <t>10</t>
  </si>
  <si>
    <t>Итого по смете:</t>
  </si>
  <si>
    <t>11</t>
  </si>
  <si>
    <t>Сбор исходных данных</t>
  </si>
  <si>
    <t>10% от п.5</t>
  </si>
  <si>
    <t>12</t>
  </si>
  <si>
    <t>Согласование  с организациями города</t>
  </si>
  <si>
    <t>Проектные</t>
  </si>
  <si>
    <t>13</t>
  </si>
  <si>
    <t>Инженерно-геодезические изыскания</t>
  </si>
  <si>
    <t>14</t>
  </si>
  <si>
    <t>Итого без НДС</t>
  </si>
  <si>
    <t>Сумма от п.10-13</t>
  </si>
  <si>
    <t>15</t>
  </si>
  <si>
    <t>НДС</t>
  </si>
  <si>
    <t>20% от п.14</t>
  </si>
  <si>
    <t>16</t>
  </si>
  <si>
    <t>Всего по смете:</t>
  </si>
  <si>
    <t>Сумма от п.14-15</t>
  </si>
  <si>
    <t>Составил:</t>
  </si>
  <si>
    <t>Инженер-сметчик ООО "ГЭС"</t>
  </si>
  <si>
    <t>Лоскуткина С.Д. _____________________</t>
  </si>
  <si>
    <t>Проверил:</t>
  </si>
  <si>
    <t>Шокурова Ю.Н.______________________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</si>
</sst>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0"/>
      <name val="Arial"/>
    </font>
    <font>
      <sz val="10"/>
      <name val="Arial"/>
      <family val="2"/>
      <charset val="204"/>
    </font>
    <font>
      <b/>
      <sz val="10"/>
      <name val="Times New Roman"/>
      <family val="1"/>
      <charset val="204"/>
    </font>
    <font>
      <sz val="9"/>
      <name val="Times New Roman"/>
      <family val="1"/>
      <charset val="204"/>
    </font>
    <font>
      <sz val="8"/>
      <name val="Times New Roman"/>
      <family val="1"/>
      <charset val="204"/>
    </font>
    <font>
      <sz val="12"/>
      <name val="Times New Roman"/>
      <family val="1"/>
      <charset val="204"/>
    </font>
    <font>
      <sz val="10"/>
      <name val="Times New Roman"/>
      <family val="1"/>
      <charset val="204"/>
    </font>
    <font>
      <b/>
      <sz val="9"/>
      <name val="Times New Roman"/>
      <family val="1"/>
      <charset val="204"/>
    </font>
    <font>
      <sz val="12"/>
      <name val="Arial Cyr"/>
      <charset val="204"/>
    </font>
    <font>
      <b/>
      <sz val="12"/>
      <name val="Arial"/>
      <family val="2"/>
      <charset val="204"/>
    </font>
    <font>
      <sz val="8"/>
      <name val="Arial"/>
      <family val="2"/>
      <charset val="204"/>
    </font>
    <font>
      <sz val="8"/>
      <color indexed="8"/>
      <name val="Arial"/>
      <family val="2"/>
      <charset val="204"/>
    </font>
    <font>
      <b/>
      <sz val="12"/>
      <name val="Times New Roman"/>
      <family val="1"/>
      <charset val="204"/>
    </font>
    <font>
      <sz val="9"/>
      <name val="Arial"/>
      <family val="2"/>
      <charset val="204"/>
    </font>
    <font>
      <b/>
      <sz val="10"/>
      <name val="Arial"/>
      <family val="2"/>
      <charset val="204"/>
    </font>
    <font>
      <sz val="12"/>
      <color indexed="8"/>
      <name val="Times New Roman"/>
      <family val="1"/>
      <charset val="204"/>
    </font>
    <font>
      <sz val="10"/>
      <name val="Arial Cyr"/>
      <charset val="204"/>
    </font>
  </fonts>
  <fills count="2">
    <fill>
      <patternFill patternType="none"/>
    </fill>
    <fill>
      <patternFill patternType="gray125"/>
    </fill>
  </fills>
  <borders count="35">
    <border>
      <left/>
      <right/>
      <top/>
      <bottom/>
      <diagonal/>
    </border>
    <border>
      <left style="thin">
        <color indexed="64"/>
      </left>
      <right style="thin">
        <color indexed="64"/>
      </right>
      <top style="thin">
        <color indexed="64"/>
      </top>
      <bottom style="thin">
        <color indexed="64"/>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style="thin">
        <color indexed="8"/>
      </left>
      <right/>
      <top style="thin">
        <color indexed="8"/>
      </top>
      <bottom style="thin">
        <color indexed="64"/>
      </bottom>
      <diagonal/>
    </border>
    <border>
      <left style="thin">
        <color indexed="8"/>
      </left>
      <right style="thin">
        <color indexed="8"/>
      </right>
      <top style="thin">
        <color indexed="8"/>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22"/>
      </top>
      <bottom style="thin">
        <color indexed="22"/>
      </bottom>
      <diagonal/>
    </border>
    <border>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style="thin">
        <color indexed="64"/>
      </left>
      <right style="thin">
        <color indexed="64"/>
      </right>
      <top style="thin">
        <color indexed="22"/>
      </top>
      <bottom style="thin">
        <color indexed="22"/>
      </bottom>
      <diagonal/>
    </border>
    <border>
      <left style="thin">
        <color indexed="64"/>
      </left>
      <right style="thin">
        <color indexed="64"/>
      </right>
      <top/>
      <bottom style="thin">
        <color indexed="2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top/>
      <bottom/>
      <diagonal/>
    </border>
    <border>
      <left/>
      <right style="thin">
        <color indexed="64"/>
      </right>
      <top/>
      <bottom/>
      <diagonal/>
    </border>
    <border>
      <left style="thin">
        <color indexed="64"/>
      </left>
      <right/>
      <top style="thin">
        <color indexed="22"/>
      </top>
      <bottom/>
      <diagonal/>
    </border>
    <border>
      <left/>
      <right/>
      <top style="thin">
        <color indexed="22"/>
      </top>
      <bottom/>
      <diagonal/>
    </border>
    <border>
      <left/>
      <right style="thin">
        <color indexed="64"/>
      </right>
      <top style="thin">
        <color indexed="22"/>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1" fillId="0" borderId="0"/>
    <xf numFmtId="0" fontId="1" fillId="0" borderId="0"/>
  </cellStyleXfs>
  <cellXfs count="121">
    <xf numFmtId="0" fontId="0" fillId="0" borderId="0" xfId="0"/>
    <xf numFmtId="0" fontId="1" fillId="0" borderId="0" xfId="1" applyNumberFormat="1" applyFont="1" applyAlignment="1">
      <alignment wrapText="1"/>
    </xf>
    <xf numFmtId="0" fontId="1" fillId="0" borderId="0" xfId="1" applyNumberFormat="1" applyFont="1" applyAlignment="1">
      <alignment horizontal="center" wrapText="1"/>
    </xf>
    <xf numFmtId="0" fontId="1" fillId="0" borderId="0" xfId="1" applyNumberFormat="1" applyFont="1"/>
    <xf numFmtId="0" fontId="2" fillId="0" borderId="0" xfId="0" applyFont="1" applyAlignment="1">
      <alignment horizontal="left" vertical="top"/>
    </xf>
    <xf numFmtId="0" fontId="3" fillId="0" borderId="0" xfId="0" applyFont="1" applyAlignment="1">
      <alignment horizontal="center" vertical="top" wrapText="1"/>
    </xf>
    <xf numFmtId="0" fontId="4" fillId="0" borderId="0" xfId="0" applyFont="1" applyBorder="1"/>
    <xf numFmtId="0" fontId="5" fillId="0" borderId="0" xfId="1" applyFont="1"/>
    <xf numFmtId="0" fontId="6" fillId="0" borderId="0" xfId="0" applyFont="1" applyAlignment="1">
      <alignment horizontal="left" vertical="top"/>
    </xf>
    <xf numFmtId="0" fontId="7" fillId="0" borderId="0" xfId="0" applyFont="1" applyAlignment="1">
      <alignment horizontal="center" vertical="top" wrapText="1"/>
    </xf>
    <xf numFmtId="0" fontId="5" fillId="0" borderId="0" xfId="0" applyFont="1" applyAlignment="1">
      <alignment horizontal="left" vertical="top"/>
    </xf>
    <xf numFmtId="0" fontId="5" fillId="0" borderId="0" xfId="0" applyFont="1" applyAlignment="1">
      <alignment horizontal="center" vertical="top" wrapText="1"/>
    </xf>
    <xf numFmtId="0" fontId="5" fillId="0" borderId="0" xfId="0" applyFont="1" applyBorder="1"/>
    <xf numFmtId="0" fontId="5" fillId="0" borderId="0" xfId="0" applyFont="1" applyAlignment="1">
      <alignment horizontal="right" vertical="top"/>
    </xf>
    <xf numFmtId="0" fontId="5" fillId="0" borderId="0" xfId="0" applyFont="1" applyAlignment="1">
      <alignment vertical="center"/>
    </xf>
    <xf numFmtId="0" fontId="8" fillId="0" borderId="0" xfId="0" applyFont="1" applyAlignment="1">
      <alignment vertical="top"/>
    </xf>
    <xf numFmtId="0" fontId="3" fillId="0" borderId="0" xfId="0" applyFont="1" applyAlignment="1">
      <alignment horizontal="left" vertical="top"/>
    </xf>
    <xf numFmtId="0" fontId="5" fillId="0" borderId="0" xfId="0" applyFont="1"/>
    <xf numFmtId="0" fontId="5" fillId="0" borderId="0" xfId="1" applyFont="1" applyAlignment="1">
      <alignment horizontal="left" vertical="center"/>
    </xf>
    <xf numFmtId="0" fontId="9" fillId="0" borderId="0" xfId="1" applyNumberFormat="1" applyFont="1" applyBorder="1" applyAlignment="1">
      <alignment horizontal="center" vertical="top" wrapText="1"/>
    </xf>
    <xf numFmtId="0" fontId="1" fillId="0" borderId="0" xfId="1" applyNumberFormat="1" applyFont="1" applyBorder="1" applyAlignment="1">
      <alignment horizontal="center" vertical="center"/>
    </xf>
    <xf numFmtId="0" fontId="1" fillId="0" borderId="0" xfId="1" applyNumberFormat="1" applyBorder="1" applyAlignment="1">
      <alignment horizontal="center" vertical="center"/>
    </xf>
    <xf numFmtId="0" fontId="10" fillId="0" borderId="0" xfId="1" applyNumberFormat="1" applyFont="1" applyAlignment="1">
      <alignment horizontal="left"/>
    </xf>
    <xf numFmtId="0" fontId="10" fillId="0" borderId="0" xfId="1" applyNumberFormat="1" applyFont="1" applyAlignment="1"/>
    <xf numFmtId="0" fontId="11" fillId="0" borderId="0" xfId="1" applyNumberFormat="1" applyFont="1" applyBorder="1" applyAlignment="1">
      <alignment horizontal="right" vertical="top"/>
    </xf>
    <xf numFmtId="0" fontId="12" fillId="0" borderId="0" xfId="2" applyFont="1" applyAlignment="1">
      <alignment horizontal="center" vertical="top" wrapText="1"/>
    </xf>
    <xf numFmtId="0" fontId="12" fillId="0" borderId="0" xfId="2" applyFont="1" applyAlignment="1"/>
    <xf numFmtId="0" fontId="12" fillId="0" borderId="0" xfId="2" applyFont="1" applyAlignment="1">
      <alignment horizontal="center" vertical="center" wrapText="1"/>
    </xf>
    <xf numFmtId="0" fontId="13" fillId="0" borderId="1" xfId="1" applyNumberFormat="1" applyFont="1" applyBorder="1" applyAlignment="1">
      <alignment horizontal="center" vertical="top" wrapText="1"/>
    </xf>
    <xf numFmtId="0" fontId="13" fillId="0" borderId="2" xfId="1" applyNumberFormat="1" applyFont="1" applyBorder="1" applyAlignment="1">
      <alignment horizontal="center" vertical="top" wrapText="1"/>
    </xf>
    <xf numFmtId="0" fontId="13" fillId="0" borderId="3" xfId="1" applyNumberFormat="1" applyFont="1" applyBorder="1" applyAlignment="1">
      <alignment horizontal="center" vertical="top" wrapText="1"/>
    </xf>
    <xf numFmtId="0" fontId="13" fillId="0" borderId="4" xfId="1" applyNumberFormat="1" applyFont="1" applyBorder="1" applyAlignment="1">
      <alignment horizontal="center" vertical="top" wrapText="1"/>
    </xf>
    <xf numFmtId="0" fontId="10" fillId="0" borderId="5" xfId="1" applyNumberFormat="1" applyFont="1" applyBorder="1" applyAlignment="1">
      <alignment horizontal="center" vertical="top" wrapText="1"/>
    </xf>
    <xf numFmtId="0" fontId="13" fillId="0" borderId="5" xfId="1" applyNumberFormat="1" applyFont="1" applyBorder="1" applyAlignment="1">
      <alignment horizontal="center" vertical="top" wrapText="1"/>
    </xf>
    <xf numFmtId="49" fontId="1" fillId="0" borderId="1" xfId="1" applyNumberFormat="1" applyFont="1" applyBorder="1" applyAlignment="1">
      <alignment horizontal="center" wrapText="1"/>
    </xf>
    <xf numFmtId="0" fontId="1" fillId="0" borderId="6" xfId="1" applyNumberFormat="1" applyFont="1" applyBorder="1" applyAlignment="1">
      <alignment horizontal="center" wrapText="1"/>
    </xf>
    <xf numFmtId="0" fontId="1" fillId="0" borderId="7" xfId="1" applyNumberFormat="1" applyFont="1" applyBorder="1" applyAlignment="1">
      <alignment horizontal="center" wrapText="1"/>
    </xf>
    <xf numFmtId="0" fontId="1" fillId="0" borderId="8" xfId="1" applyNumberFormat="1" applyFont="1" applyBorder="1" applyAlignment="1">
      <alignment horizontal="center" wrapText="1"/>
    </xf>
    <xf numFmtId="0" fontId="1" fillId="0" borderId="5" xfId="1" applyNumberFormat="1" applyFont="1" applyBorder="1" applyAlignment="1">
      <alignment horizontal="center" wrapText="1"/>
    </xf>
    <xf numFmtId="0" fontId="1" fillId="0" borderId="9" xfId="1" applyNumberFormat="1" applyFont="1" applyBorder="1" applyAlignment="1">
      <alignment horizontal="center" wrapText="1"/>
    </xf>
    <xf numFmtId="49" fontId="14" fillId="0" borderId="1" xfId="1" applyNumberFormat="1" applyFont="1" applyBorder="1" applyAlignment="1">
      <alignment horizontal="center" vertical="top" wrapText="1"/>
    </xf>
    <xf numFmtId="0" fontId="14" fillId="0" borderId="10" xfId="1" applyNumberFormat="1" applyFont="1" applyBorder="1" applyAlignment="1">
      <alignment horizontal="left" vertical="top" wrapText="1"/>
    </xf>
    <xf numFmtId="0" fontId="14" fillId="0" borderId="11" xfId="1" applyNumberFormat="1" applyFont="1" applyBorder="1" applyAlignment="1">
      <alignment horizontal="left" vertical="top" wrapText="1"/>
    </xf>
    <xf numFmtId="0" fontId="1" fillId="0" borderId="12" xfId="1" applyNumberFormat="1" applyFont="1" applyBorder="1" applyAlignment="1">
      <alignment horizontal="left" vertical="top" wrapText="1"/>
    </xf>
    <xf numFmtId="0" fontId="1" fillId="0" borderId="10" xfId="1" applyNumberFormat="1" applyFont="1" applyBorder="1" applyAlignment="1">
      <alignment horizontal="left" vertical="top" wrapText="1"/>
    </xf>
    <xf numFmtId="0" fontId="1" fillId="0" borderId="11" xfId="1" applyNumberFormat="1" applyFont="1" applyBorder="1" applyAlignment="1">
      <alignment horizontal="left" vertical="top" wrapText="1"/>
    </xf>
    <xf numFmtId="0" fontId="1" fillId="0" borderId="0" xfId="1" applyNumberFormat="1" applyFont="1" applyBorder="1" applyAlignment="1">
      <alignment horizontal="center" vertical="top" wrapText="1"/>
    </xf>
    <xf numFmtId="2" fontId="1" fillId="0" borderId="1" xfId="1" applyNumberFormat="1" applyFont="1" applyBorder="1" applyAlignment="1">
      <alignment horizontal="right" vertical="top" wrapText="1"/>
    </xf>
    <xf numFmtId="49" fontId="1" fillId="0" borderId="1" xfId="1" applyNumberFormat="1" applyFont="1" applyBorder="1" applyAlignment="1">
      <alignment horizontal="center" wrapText="1"/>
    </xf>
    <xf numFmtId="0" fontId="14" fillId="0" borderId="13" xfId="1" applyNumberFormat="1" applyFont="1" applyBorder="1" applyAlignment="1">
      <alignment horizontal="left" vertical="top" wrapText="1"/>
    </xf>
    <xf numFmtId="0" fontId="14" fillId="0" borderId="14" xfId="1" applyNumberFormat="1" applyFont="1" applyBorder="1" applyAlignment="1">
      <alignment horizontal="left" vertical="top" wrapText="1"/>
    </xf>
    <xf numFmtId="0" fontId="14" fillId="0" borderId="15" xfId="1" applyNumberFormat="1" applyFont="1" applyBorder="1" applyAlignment="1">
      <alignment horizontal="left" vertical="top" wrapText="1"/>
    </xf>
    <xf numFmtId="0" fontId="14" fillId="0" borderId="16" xfId="1" applyNumberFormat="1" applyFont="1" applyBorder="1" applyAlignment="1">
      <alignment horizontal="left" vertical="top" wrapText="1"/>
    </xf>
    <xf numFmtId="0" fontId="14" fillId="0" borderId="17" xfId="1" applyNumberFormat="1" applyFont="1" applyBorder="1" applyAlignment="1">
      <alignment horizontal="right" vertical="top" wrapText="1"/>
    </xf>
    <xf numFmtId="0" fontId="1" fillId="0" borderId="13" xfId="1" applyNumberFormat="1" applyFont="1" applyBorder="1" applyAlignment="1">
      <alignment horizontal="left" vertical="top" wrapText="1"/>
    </xf>
    <xf numFmtId="0" fontId="1" fillId="0" borderId="14" xfId="1" applyNumberFormat="1" applyFont="1" applyBorder="1" applyAlignment="1">
      <alignment horizontal="left" vertical="top" wrapText="1"/>
    </xf>
    <xf numFmtId="0" fontId="1" fillId="0" borderId="15" xfId="1" applyNumberFormat="1" applyFont="1" applyBorder="1" applyAlignment="1">
      <alignment horizontal="left" vertical="top" wrapText="1"/>
    </xf>
    <xf numFmtId="0" fontId="1" fillId="0" borderId="17" xfId="1" applyNumberFormat="1" applyFont="1" applyBorder="1" applyAlignment="1">
      <alignment horizontal="left" vertical="top" wrapText="1"/>
    </xf>
    <xf numFmtId="0" fontId="1" fillId="0" borderId="17" xfId="1" applyNumberFormat="1" applyFont="1" applyBorder="1" applyAlignment="1">
      <alignment horizontal="right" vertical="top" wrapText="1"/>
    </xf>
    <xf numFmtId="0" fontId="1" fillId="0" borderId="18" xfId="1" applyNumberFormat="1" applyFont="1" applyBorder="1" applyAlignment="1">
      <alignment horizontal="left" vertical="top" wrapText="1"/>
    </xf>
    <xf numFmtId="0" fontId="1" fillId="0" borderId="19" xfId="1" applyNumberFormat="1" applyFont="1" applyBorder="1" applyAlignment="1">
      <alignment horizontal="left" vertical="top" wrapText="1"/>
    </xf>
    <xf numFmtId="0" fontId="1" fillId="0" borderId="20" xfId="1" applyNumberFormat="1" applyFont="1" applyBorder="1" applyAlignment="1">
      <alignment horizontal="left" vertical="top" wrapText="1"/>
    </xf>
    <xf numFmtId="0" fontId="1" fillId="0" borderId="21" xfId="1" applyNumberFormat="1" applyFont="1" applyBorder="1" applyAlignment="1">
      <alignment horizontal="left" vertical="top" wrapText="1"/>
    </xf>
    <xf numFmtId="0" fontId="1" fillId="0" borderId="21" xfId="1" applyNumberFormat="1" applyFont="1" applyBorder="1" applyAlignment="1">
      <alignment horizontal="right" vertical="top" wrapText="1"/>
    </xf>
    <xf numFmtId="49" fontId="14" fillId="0" borderId="22" xfId="1" applyNumberFormat="1" applyFont="1" applyBorder="1" applyAlignment="1">
      <alignment horizontal="right" vertical="top" wrapText="1"/>
    </xf>
    <xf numFmtId="0" fontId="14" fillId="0" borderId="12" xfId="1" applyNumberFormat="1" applyFont="1" applyBorder="1" applyAlignment="1">
      <alignment horizontal="left" vertical="top" wrapText="1"/>
    </xf>
    <xf numFmtId="0" fontId="1" fillId="0" borderId="12" xfId="1" applyNumberFormat="1" applyBorder="1" applyAlignment="1">
      <alignment horizontal="left" vertical="top" wrapText="1"/>
    </xf>
    <xf numFmtId="0" fontId="1" fillId="0" borderId="10" xfId="1" applyNumberFormat="1" applyBorder="1" applyAlignment="1">
      <alignment horizontal="left" vertical="top" wrapText="1"/>
    </xf>
    <xf numFmtId="0" fontId="1" fillId="0" borderId="11" xfId="1" applyNumberFormat="1" applyBorder="1" applyAlignment="1">
      <alignment horizontal="left" vertical="top" wrapText="1"/>
    </xf>
    <xf numFmtId="0" fontId="1" fillId="0" borderId="23" xfId="1" applyNumberFormat="1" applyFont="1" applyBorder="1" applyAlignment="1">
      <alignment horizontal="left" vertical="top" wrapText="1"/>
    </xf>
    <xf numFmtId="4" fontId="1" fillId="0" borderId="23" xfId="1" applyNumberFormat="1" applyFont="1" applyBorder="1" applyAlignment="1">
      <alignment horizontal="right" vertical="top" wrapText="1"/>
    </xf>
    <xf numFmtId="0" fontId="14" fillId="0" borderId="16" xfId="1" applyNumberFormat="1" applyFont="1" applyBorder="1" applyAlignment="1">
      <alignment horizontal="right" vertical="top" wrapText="1"/>
    </xf>
    <xf numFmtId="0" fontId="1" fillId="0" borderId="24" xfId="1" applyNumberFormat="1" applyFont="1" applyBorder="1" applyAlignment="1">
      <alignment horizontal="left" vertical="top" wrapText="1"/>
    </xf>
    <xf numFmtId="0" fontId="1" fillId="0" borderId="25" xfId="1" applyNumberFormat="1" applyFont="1" applyBorder="1" applyAlignment="1">
      <alignment horizontal="left" vertical="top" wrapText="1"/>
    </xf>
    <xf numFmtId="0" fontId="1" fillId="0" borderId="26" xfId="1" applyNumberFormat="1" applyFont="1" applyBorder="1" applyAlignment="1">
      <alignment horizontal="left" vertical="top" wrapText="1"/>
    </xf>
    <xf numFmtId="0" fontId="1" fillId="0" borderId="22" xfId="1" applyNumberFormat="1" applyFont="1" applyBorder="1" applyAlignment="1">
      <alignment horizontal="left" vertical="top" wrapText="1"/>
    </xf>
    <xf numFmtId="0" fontId="14" fillId="0" borderId="27" xfId="1" applyNumberFormat="1" applyFont="1" applyBorder="1" applyAlignment="1">
      <alignment horizontal="center" vertical="top" wrapText="1"/>
    </xf>
    <xf numFmtId="0" fontId="14" fillId="0" borderId="28" xfId="1" applyNumberFormat="1" applyFont="1" applyBorder="1" applyAlignment="1">
      <alignment horizontal="center" vertical="top" wrapText="1"/>
    </xf>
    <xf numFmtId="0" fontId="1" fillId="0" borderId="27" xfId="1" applyNumberFormat="1" applyFont="1" applyBorder="1" applyAlignment="1">
      <alignment horizontal="center" vertical="top" wrapText="1"/>
    </xf>
    <xf numFmtId="0" fontId="1" fillId="0" borderId="0" xfId="1" applyNumberFormat="1" applyFont="1" applyBorder="1" applyAlignment="1">
      <alignment horizontal="center" vertical="top" wrapText="1"/>
    </xf>
    <xf numFmtId="0" fontId="1" fillId="0" borderId="28" xfId="1" applyNumberFormat="1" applyFont="1" applyBorder="1" applyAlignment="1">
      <alignment horizontal="center" vertical="top" wrapText="1"/>
    </xf>
    <xf numFmtId="4" fontId="1" fillId="0" borderId="22" xfId="1" applyNumberFormat="1" applyFont="1" applyBorder="1" applyAlignment="1">
      <alignment horizontal="right" vertical="top" wrapText="1"/>
    </xf>
    <xf numFmtId="0" fontId="1" fillId="0" borderId="27" xfId="1" applyNumberFormat="1" applyFont="1" applyBorder="1" applyAlignment="1">
      <alignment horizontal="left" vertical="top" wrapText="1"/>
    </xf>
    <xf numFmtId="0" fontId="1" fillId="0" borderId="28" xfId="1" applyNumberFormat="1" applyFont="1" applyBorder="1" applyAlignment="1">
      <alignment horizontal="left" vertical="top" wrapText="1"/>
    </xf>
    <xf numFmtId="0" fontId="1" fillId="0" borderId="0" xfId="1" applyNumberFormat="1" applyFont="1" applyBorder="1" applyAlignment="1">
      <alignment horizontal="left" vertical="top" wrapText="1"/>
    </xf>
    <xf numFmtId="0" fontId="14" fillId="0" borderId="27" xfId="1" applyNumberFormat="1" applyFont="1" applyBorder="1" applyAlignment="1">
      <alignment horizontal="left" vertical="top" wrapText="1"/>
    </xf>
    <xf numFmtId="0" fontId="14" fillId="0" borderId="28" xfId="1" applyNumberFormat="1" applyFont="1" applyBorder="1" applyAlignment="1">
      <alignment horizontal="left" vertical="top" wrapText="1"/>
    </xf>
    <xf numFmtId="0" fontId="1" fillId="0" borderId="27" xfId="1" applyNumberFormat="1" applyBorder="1" applyAlignment="1">
      <alignment horizontal="left" vertical="top" wrapText="1"/>
    </xf>
    <xf numFmtId="0" fontId="1" fillId="0" borderId="0" xfId="1" applyNumberFormat="1" applyBorder="1" applyAlignment="1">
      <alignment horizontal="left" vertical="top" wrapText="1"/>
    </xf>
    <xf numFmtId="0" fontId="1" fillId="0" borderId="28" xfId="1" applyNumberFormat="1" applyBorder="1" applyAlignment="1">
      <alignment horizontal="left" vertical="top" wrapText="1"/>
    </xf>
    <xf numFmtId="0" fontId="14" fillId="0" borderId="1" xfId="1" applyNumberFormat="1" applyFont="1" applyBorder="1" applyAlignment="1">
      <alignment horizontal="left" vertical="top" wrapText="1"/>
    </xf>
    <xf numFmtId="0" fontId="14" fillId="0" borderId="29" xfId="1" applyNumberFormat="1" applyFont="1" applyBorder="1" applyAlignment="1">
      <alignment horizontal="left" vertical="top" wrapText="1"/>
    </xf>
    <xf numFmtId="0" fontId="14" fillId="0" borderId="30" xfId="1" applyNumberFormat="1" applyFont="1" applyBorder="1" applyAlignment="1">
      <alignment horizontal="left" vertical="top" wrapText="1"/>
    </xf>
    <xf numFmtId="0" fontId="14" fillId="0" borderId="31" xfId="1" applyNumberFormat="1" applyFont="1" applyBorder="1" applyAlignment="1">
      <alignment horizontal="left" vertical="top" wrapText="1"/>
    </xf>
    <xf numFmtId="0" fontId="1" fillId="0" borderId="1" xfId="1" applyNumberFormat="1" applyFont="1" applyBorder="1" applyAlignment="1">
      <alignment horizontal="left" vertical="top" wrapText="1"/>
    </xf>
    <xf numFmtId="0" fontId="1" fillId="0" borderId="1" xfId="1" applyNumberFormat="1" applyFont="1" applyBorder="1" applyAlignment="1">
      <alignment horizontal="left" vertical="top" wrapText="1"/>
    </xf>
    <xf numFmtId="49" fontId="14" fillId="0" borderId="16" xfId="1" applyNumberFormat="1" applyFont="1" applyBorder="1" applyAlignment="1">
      <alignment horizontal="right" vertical="top" wrapText="1"/>
    </xf>
    <xf numFmtId="49" fontId="14" fillId="0" borderId="17" xfId="1" applyNumberFormat="1" applyFont="1" applyBorder="1" applyAlignment="1">
      <alignment horizontal="right" vertical="top" wrapText="1"/>
    </xf>
    <xf numFmtId="49" fontId="14" fillId="0" borderId="21" xfId="1" applyNumberFormat="1" applyFont="1" applyBorder="1" applyAlignment="1">
      <alignment horizontal="right" vertical="top" wrapText="1"/>
    </xf>
    <xf numFmtId="0" fontId="14" fillId="0" borderId="20" xfId="1" applyNumberFormat="1" applyFont="1" applyBorder="1" applyAlignment="1">
      <alignment horizontal="left" vertical="top" wrapText="1"/>
    </xf>
    <xf numFmtId="0" fontId="14" fillId="0" borderId="19" xfId="1" applyNumberFormat="1" applyFont="1" applyBorder="1" applyAlignment="1">
      <alignment horizontal="left" vertical="top" wrapText="1"/>
    </xf>
    <xf numFmtId="0" fontId="14" fillId="0" borderId="18" xfId="1" applyNumberFormat="1" applyFont="1" applyBorder="1" applyAlignment="1">
      <alignment horizontal="left" vertical="top" wrapText="1"/>
    </xf>
    <xf numFmtId="0" fontId="14" fillId="0" borderId="21" xfId="1" applyNumberFormat="1" applyFont="1" applyBorder="1" applyAlignment="1">
      <alignment horizontal="left" vertical="top" wrapText="1"/>
    </xf>
    <xf numFmtId="4" fontId="14" fillId="0" borderId="21" xfId="1" applyNumberFormat="1" applyFont="1" applyBorder="1" applyAlignment="1">
      <alignment horizontal="right" vertical="top" wrapText="1"/>
    </xf>
    <xf numFmtId="49" fontId="14" fillId="0" borderId="1" xfId="1" applyNumberFormat="1" applyFont="1" applyBorder="1" applyAlignment="1">
      <alignment horizontal="right" vertical="top" wrapText="1"/>
    </xf>
    <xf numFmtId="0" fontId="1" fillId="0" borderId="32" xfId="1" applyNumberFormat="1" applyFont="1" applyBorder="1" applyAlignment="1">
      <alignment horizontal="left" vertical="top" wrapText="1"/>
    </xf>
    <xf numFmtId="0" fontId="1" fillId="0" borderId="33" xfId="1" applyNumberFormat="1" applyFont="1" applyBorder="1" applyAlignment="1">
      <alignment horizontal="left" vertical="top" wrapText="1"/>
    </xf>
    <xf numFmtId="0" fontId="1" fillId="0" borderId="34" xfId="1" applyNumberFormat="1" applyFont="1" applyBorder="1" applyAlignment="1">
      <alignment horizontal="left" vertical="top" wrapText="1"/>
    </xf>
    <xf numFmtId="4" fontId="1" fillId="0" borderId="1" xfId="1" applyNumberFormat="1" applyFont="1" applyBorder="1" applyAlignment="1">
      <alignment horizontal="right" vertical="top" wrapText="1"/>
    </xf>
    <xf numFmtId="0" fontId="1" fillId="0" borderId="32" xfId="1" applyNumberFormat="1" applyFont="1" applyBorder="1" applyAlignment="1">
      <alignment horizontal="center" vertical="top" wrapText="1"/>
    </xf>
    <xf numFmtId="0" fontId="1" fillId="0" borderId="34" xfId="1" applyNumberFormat="1" applyFont="1" applyBorder="1" applyAlignment="1">
      <alignment horizontal="center" vertical="top" wrapText="1"/>
    </xf>
    <xf numFmtId="0" fontId="1" fillId="0" borderId="33" xfId="1" applyNumberFormat="1" applyFont="1" applyBorder="1" applyAlignment="1">
      <alignment horizontal="center" vertical="top" wrapText="1"/>
    </xf>
    <xf numFmtId="0" fontId="1" fillId="0" borderId="1" xfId="1" applyNumberFormat="1" applyFont="1" applyBorder="1" applyAlignment="1">
      <alignment horizontal="center" vertical="top" wrapText="1"/>
    </xf>
    <xf numFmtId="0" fontId="14" fillId="0" borderId="32" xfId="1" applyNumberFormat="1" applyFont="1" applyBorder="1" applyAlignment="1">
      <alignment vertical="top" wrapText="1"/>
    </xf>
    <xf numFmtId="0" fontId="14" fillId="0" borderId="33" xfId="1" applyNumberFormat="1" applyFont="1" applyBorder="1" applyAlignment="1">
      <alignment vertical="top" wrapText="1"/>
    </xf>
    <xf numFmtId="0" fontId="14" fillId="0" borderId="32" xfId="1" applyNumberFormat="1" applyFont="1" applyBorder="1" applyAlignment="1">
      <alignment horizontal="left" vertical="top" wrapText="1"/>
    </xf>
    <xf numFmtId="0" fontId="14" fillId="0" borderId="34" xfId="1" applyNumberFormat="1" applyFont="1" applyBorder="1" applyAlignment="1">
      <alignment horizontal="left" vertical="top" wrapText="1"/>
    </xf>
    <xf numFmtId="0" fontId="14" fillId="0" borderId="33" xfId="1" applyNumberFormat="1" applyFont="1" applyBorder="1" applyAlignment="1">
      <alignment horizontal="left" vertical="top" wrapText="1"/>
    </xf>
    <xf numFmtId="0" fontId="14" fillId="0" borderId="1" xfId="1" applyNumberFormat="1" applyFont="1" applyBorder="1" applyAlignment="1">
      <alignment horizontal="left" vertical="top" wrapText="1"/>
    </xf>
    <xf numFmtId="4" fontId="14" fillId="0" borderId="1" xfId="1" applyNumberFormat="1" applyFont="1" applyBorder="1" applyAlignment="1">
      <alignment horizontal="right" vertical="top" wrapText="1"/>
    </xf>
    <xf numFmtId="0" fontId="15" fillId="0" borderId="0" xfId="1" applyFont="1"/>
  </cellXfs>
  <cellStyles count="3">
    <cellStyle name="Обычный" xfId="0" builtinId="0"/>
    <cellStyle name="Обычный 2" xfId="1"/>
    <cellStyle name="Обычный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89"/>
  <sheetViews>
    <sheetView tabSelected="1" zoomScaleNormal="100" workbookViewId="0">
      <selection activeCell="K22" sqref="K22"/>
    </sheetView>
  </sheetViews>
  <sheetFormatPr defaultColWidth="11.5703125" defaultRowHeight="12.75" x14ac:dyDescent="0.2"/>
  <cols>
    <col min="1" max="1" width="3.7109375" style="1" customWidth="1"/>
    <col min="2" max="2" width="10.7109375" style="1" customWidth="1"/>
    <col min="3" max="3" width="10" style="1" customWidth="1"/>
    <col min="4" max="6" width="9.28515625" style="1" customWidth="1"/>
    <col min="7" max="7" width="19.42578125" style="1" customWidth="1"/>
    <col min="8" max="8" width="16.5703125" style="1" customWidth="1"/>
    <col min="9" max="9" width="13.5703125" style="1" customWidth="1"/>
    <col min="10" max="10" width="19.7109375" style="3" customWidth="1"/>
    <col min="11" max="256" width="11.5703125" style="3"/>
    <col min="257" max="257" width="3.7109375" style="3" customWidth="1"/>
    <col min="258" max="259" width="10.7109375" style="3" customWidth="1"/>
    <col min="260" max="263" width="9.28515625" style="3" customWidth="1"/>
    <col min="264" max="264" width="14.5703125" style="3" customWidth="1"/>
    <col min="265" max="265" width="17.7109375" style="3" customWidth="1"/>
    <col min="266" max="266" width="19.7109375" style="3" customWidth="1"/>
    <col min="267" max="512" width="11.5703125" style="3"/>
    <col min="513" max="513" width="3.7109375" style="3" customWidth="1"/>
    <col min="514" max="515" width="10.7109375" style="3" customWidth="1"/>
    <col min="516" max="519" width="9.28515625" style="3" customWidth="1"/>
    <col min="520" max="520" width="14.5703125" style="3" customWidth="1"/>
    <col min="521" max="521" width="17.7109375" style="3" customWidth="1"/>
    <col min="522" max="522" width="19.7109375" style="3" customWidth="1"/>
    <col min="523" max="768" width="11.5703125" style="3"/>
    <col min="769" max="769" width="3.7109375" style="3" customWidth="1"/>
    <col min="770" max="771" width="10.7109375" style="3" customWidth="1"/>
    <col min="772" max="775" width="9.28515625" style="3" customWidth="1"/>
    <col min="776" max="776" width="14.5703125" style="3" customWidth="1"/>
    <col min="777" max="777" width="17.7109375" style="3" customWidth="1"/>
    <col min="778" max="778" width="19.7109375" style="3" customWidth="1"/>
    <col min="779" max="1024" width="11.5703125" style="3"/>
    <col min="1025" max="1025" width="3.7109375" style="3" customWidth="1"/>
    <col min="1026" max="1027" width="10.7109375" style="3" customWidth="1"/>
    <col min="1028" max="1031" width="9.28515625" style="3" customWidth="1"/>
    <col min="1032" max="1032" width="14.5703125" style="3" customWidth="1"/>
    <col min="1033" max="1033" width="17.7109375" style="3" customWidth="1"/>
    <col min="1034" max="1034" width="19.7109375" style="3" customWidth="1"/>
    <col min="1035" max="1280" width="11.5703125" style="3"/>
    <col min="1281" max="1281" width="3.7109375" style="3" customWidth="1"/>
    <col min="1282" max="1283" width="10.7109375" style="3" customWidth="1"/>
    <col min="1284" max="1287" width="9.28515625" style="3" customWidth="1"/>
    <col min="1288" max="1288" width="14.5703125" style="3" customWidth="1"/>
    <col min="1289" max="1289" width="17.7109375" style="3" customWidth="1"/>
    <col min="1290" max="1290" width="19.7109375" style="3" customWidth="1"/>
    <col min="1291" max="1536" width="11.5703125" style="3"/>
    <col min="1537" max="1537" width="3.7109375" style="3" customWidth="1"/>
    <col min="1538" max="1539" width="10.7109375" style="3" customWidth="1"/>
    <col min="1540" max="1543" width="9.28515625" style="3" customWidth="1"/>
    <col min="1544" max="1544" width="14.5703125" style="3" customWidth="1"/>
    <col min="1545" max="1545" width="17.7109375" style="3" customWidth="1"/>
    <col min="1546" max="1546" width="19.7109375" style="3" customWidth="1"/>
    <col min="1547" max="1792" width="11.5703125" style="3"/>
    <col min="1793" max="1793" width="3.7109375" style="3" customWidth="1"/>
    <col min="1794" max="1795" width="10.7109375" style="3" customWidth="1"/>
    <col min="1796" max="1799" width="9.28515625" style="3" customWidth="1"/>
    <col min="1800" max="1800" width="14.5703125" style="3" customWidth="1"/>
    <col min="1801" max="1801" width="17.7109375" style="3" customWidth="1"/>
    <col min="1802" max="1802" width="19.7109375" style="3" customWidth="1"/>
    <col min="1803" max="2048" width="11.5703125" style="3"/>
    <col min="2049" max="2049" width="3.7109375" style="3" customWidth="1"/>
    <col min="2050" max="2051" width="10.7109375" style="3" customWidth="1"/>
    <col min="2052" max="2055" width="9.28515625" style="3" customWidth="1"/>
    <col min="2056" max="2056" width="14.5703125" style="3" customWidth="1"/>
    <col min="2057" max="2057" width="17.7109375" style="3" customWidth="1"/>
    <col min="2058" max="2058" width="19.7109375" style="3" customWidth="1"/>
    <col min="2059" max="2304" width="11.5703125" style="3"/>
    <col min="2305" max="2305" width="3.7109375" style="3" customWidth="1"/>
    <col min="2306" max="2307" width="10.7109375" style="3" customWidth="1"/>
    <col min="2308" max="2311" width="9.28515625" style="3" customWidth="1"/>
    <col min="2312" max="2312" width="14.5703125" style="3" customWidth="1"/>
    <col min="2313" max="2313" width="17.7109375" style="3" customWidth="1"/>
    <col min="2314" max="2314" width="19.7109375" style="3" customWidth="1"/>
    <col min="2315" max="2560" width="11.5703125" style="3"/>
    <col min="2561" max="2561" width="3.7109375" style="3" customWidth="1"/>
    <col min="2562" max="2563" width="10.7109375" style="3" customWidth="1"/>
    <col min="2564" max="2567" width="9.28515625" style="3" customWidth="1"/>
    <col min="2568" max="2568" width="14.5703125" style="3" customWidth="1"/>
    <col min="2569" max="2569" width="17.7109375" style="3" customWidth="1"/>
    <col min="2570" max="2570" width="19.7109375" style="3" customWidth="1"/>
    <col min="2571" max="2816" width="11.5703125" style="3"/>
    <col min="2817" max="2817" width="3.7109375" style="3" customWidth="1"/>
    <col min="2818" max="2819" width="10.7109375" style="3" customWidth="1"/>
    <col min="2820" max="2823" width="9.28515625" style="3" customWidth="1"/>
    <col min="2824" max="2824" width="14.5703125" style="3" customWidth="1"/>
    <col min="2825" max="2825" width="17.7109375" style="3" customWidth="1"/>
    <col min="2826" max="2826" width="19.7109375" style="3" customWidth="1"/>
    <col min="2827" max="3072" width="11.5703125" style="3"/>
    <col min="3073" max="3073" width="3.7109375" style="3" customWidth="1"/>
    <col min="3074" max="3075" width="10.7109375" style="3" customWidth="1"/>
    <col min="3076" max="3079" width="9.28515625" style="3" customWidth="1"/>
    <col min="3080" max="3080" width="14.5703125" style="3" customWidth="1"/>
    <col min="3081" max="3081" width="17.7109375" style="3" customWidth="1"/>
    <col min="3082" max="3082" width="19.7109375" style="3" customWidth="1"/>
    <col min="3083" max="3328" width="11.5703125" style="3"/>
    <col min="3329" max="3329" width="3.7109375" style="3" customWidth="1"/>
    <col min="3330" max="3331" width="10.7109375" style="3" customWidth="1"/>
    <col min="3332" max="3335" width="9.28515625" style="3" customWidth="1"/>
    <col min="3336" max="3336" width="14.5703125" style="3" customWidth="1"/>
    <col min="3337" max="3337" width="17.7109375" style="3" customWidth="1"/>
    <col min="3338" max="3338" width="19.7109375" style="3" customWidth="1"/>
    <col min="3339" max="3584" width="11.5703125" style="3"/>
    <col min="3585" max="3585" width="3.7109375" style="3" customWidth="1"/>
    <col min="3586" max="3587" width="10.7109375" style="3" customWidth="1"/>
    <col min="3588" max="3591" width="9.28515625" style="3" customWidth="1"/>
    <col min="3592" max="3592" width="14.5703125" style="3" customWidth="1"/>
    <col min="3593" max="3593" width="17.7109375" style="3" customWidth="1"/>
    <col min="3594" max="3594" width="19.7109375" style="3" customWidth="1"/>
    <col min="3595" max="3840" width="11.5703125" style="3"/>
    <col min="3841" max="3841" width="3.7109375" style="3" customWidth="1"/>
    <col min="3842" max="3843" width="10.7109375" style="3" customWidth="1"/>
    <col min="3844" max="3847" width="9.28515625" style="3" customWidth="1"/>
    <col min="3848" max="3848" width="14.5703125" style="3" customWidth="1"/>
    <col min="3849" max="3849" width="17.7109375" style="3" customWidth="1"/>
    <col min="3850" max="3850" width="19.7109375" style="3" customWidth="1"/>
    <col min="3851" max="4096" width="11.5703125" style="3"/>
    <col min="4097" max="4097" width="3.7109375" style="3" customWidth="1"/>
    <col min="4098" max="4099" width="10.7109375" style="3" customWidth="1"/>
    <col min="4100" max="4103" width="9.28515625" style="3" customWidth="1"/>
    <col min="4104" max="4104" width="14.5703125" style="3" customWidth="1"/>
    <col min="4105" max="4105" width="17.7109375" style="3" customWidth="1"/>
    <col min="4106" max="4106" width="19.7109375" style="3" customWidth="1"/>
    <col min="4107" max="4352" width="11.5703125" style="3"/>
    <col min="4353" max="4353" width="3.7109375" style="3" customWidth="1"/>
    <col min="4354" max="4355" width="10.7109375" style="3" customWidth="1"/>
    <col min="4356" max="4359" width="9.28515625" style="3" customWidth="1"/>
    <col min="4360" max="4360" width="14.5703125" style="3" customWidth="1"/>
    <col min="4361" max="4361" width="17.7109375" style="3" customWidth="1"/>
    <col min="4362" max="4362" width="19.7109375" style="3" customWidth="1"/>
    <col min="4363" max="4608" width="11.5703125" style="3"/>
    <col min="4609" max="4609" width="3.7109375" style="3" customWidth="1"/>
    <col min="4610" max="4611" width="10.7109375" style="3" customWidth="1"/>
    <col min="4612" max="4615" width="9.28515625" style="3" customWidth="1"/>
    <col min="4616" max="4616" width="14.5703125" style="3" customWidth="1"/>
    <col min="4617" max="4617" width="17.7109375" style="3" customWidth="1"/>
    <col min="4618" max="4618" width="19.7109375" style="3" customWidth="1"/>
    <col min="4619" max="4864" width="11.5703125" style="3"/>
    <col min="4865" max="4865" width="3.7109375" style="3" customWidth="1"/>
    <col min="4866" max="4867" width="10.7109375" style="3" customWidth="1"/>
    <col min="4868" max="4871" width="9.28515625" style="3" customWidth="1"/>
    <col min="4872" max="4872" width="14.5703125" style="3" customWidth="1"/>
    <col min="4873" max="4873" width="17.7109375" style="3" customWidth="1"/>
    <col min="4874" max="4874" width="19.7109375" style="3" customWidth="1"/>
    <col min="4875" max="5120" width="11.5703125" style="3"/>
    <col min="5121" max="5121" width="3.7109375" style="3" customWidth="1"/>
    <col min="5122" max="5123" width="10.7109375" style="3" customWidth="1"/>
    <col min="5124" max="5127" width="9.28515625" style="3" customWidth="1"/>
    <col min="5128" max="5128" width="14.5703125" style="3" customWidth="1"/>
    <col min="5129" max="5129" width="17.7109375" style="3" customWidth="1"/>
    <col min="5130" max="5130" width="19.7109375" style="3" customWidth="1"/>
    <col min="5131" max="5376" width="11.5703125" style="3"/>
    <col min="5377" max="5377" width="3.7109375" style="3" customWidth="1"/>
    <col min="5378" max="5379" width="10.7109375" style="3" customWidth="1"/>
    <col min="5380" max="5383" width="9.28515625" style="3" customWidth="1"/>
    <col min="5384" max="5384" width="14.5703125" style="3" customWidth="1"/>
    <col min="5385" max="5385" width="17.7109375" style="3" customWidth="1"/>
    <col min="5386" max="5386" width="19.7109375" style="3" customWidth="1"/>
    <col min="5387" max="5632" width="11.5703125" style="3"/>
    <col min="5633" max="5633" width="3.7109375" style="3" customWidth="1"/>
    <col min="5634" max="5635" width="10.7109375" style="3" customWidth="1"/>
    <col min="5636" max="5639" width="9.28515625" style="3" customWidth="1"/>
    <col min="5640" max="5640" width="14.5703125" style="3" customWidth="1"/>
    <col min="5641" max="5641" width="17.7109375" style="3" customWidth="1"/>
    <col min="5642" max="5642" width="19.7109375" style="3" customWidth="1"/>
    <col min="5643" max="5888" width="11.5703125" style="3"/>
    <col min="5889" max="5889" width="3.7109375" style="3" customWidth="1"/>
    <col min="5890" max="5891" width="10.7109375" style="3" customWidth="1"/>
    <col min="5892" max="5895" width="9.28515625" style="3" customWidth="1"/>
    <col min="5896" max="5896" width="14.5703125" style="3" customWidth="1"/>
    <col min="5897" max="5897" width="17.7109375" style="3" customWidth="1"/>
    <col min="5898" max="5898" width="19.7109375" style="3" customWidth="1"/>
    <col min="5899" max="6144" width="11.5703125" style="3"/>
    <col min="6145" max="6145" width="3.7109375" style="3" customWidth="1"/>
    <col min="6146" max="6147" width="10.7109375" style="3" customWidth="1"/>
    <col min="6148" max="6151" width="9.28515625" style="3" customWidth="1"/>
    <col min="6152" max="6152" width="14.5703125" style="3" customWidth="1"/>
    <col min="6153" max="6153" width="17.7109375" style="3" customWidth="1"/>
    <col min="6154" max="6154" width="19.7109375" style="3" customWidth="1"/>
    <col min="6155" max="6400" width="11.5703125" style="3"/>
    <col min="6401" max="6401" width="3.7109375" style="3" customWidth="1"/>
    <col min="6402" max="6403" width="10.7109375" style="3" customWidth="1"/>
    <col min="6404" max="6407" width="9.28515625" style="3" customWidth="1"/>
    <col min="6408" max="6408" width="14.5703125" style="3" customWidth="1"/>
    <col min="6409" max="6409" width="17.7109375" style="3" customWidth="1"/>
    <col min="6410" max="6410" width="19.7109375" style="3" customWidth="1"/>
    <col min="6411" max="6656" width="11.5703125" style="3"/>
    <col min="6657" max="6657" width="3.7109375" style="3" customWidth="1"/>
    <col min="6658" max="6659" width="10.7109375" style="3" customWidth="1"/>
    <col min="6660" max="6663" width="9.28515625" style="3" customWidth="1"/>
    <col min="6664" max="6664" width="14.5703125" style="3" customWidth="1"/>
    <col min="6665" max="6665" width="17.7109375" style="3" customWidth="1"/>
    <col min="6666" max="6666" width="19.7109375" style="3" customWidth="1"/>
    <col min="6667" max="6912" width="11.5703125" style="3"/>
    <col min="6913" max="6913" width="3.7109375" style="3" customWidth="1"/>
    <col min="6914" max="6915" width="10.7109375" style="3" customWidth="1"/>
    <col min="6916" max="6919" width="9.28515625" style="3" customWidth="1"/>
    <col min="6920" max="6920" width="14.5703125" style="3" customWidth="1"/>
    <col min="6921" max="6921" width="17.7109375" style="3" customWidth="1"/>
    <col min="6922" max="6922" width="19.7109375" style="3" customWidth="1"/>
    <col min="6923" max="7168" width="11.5703125" style="3"/>
    <col min="7169" max="7169" width="3.7109375" style="3" customWidth="1"/>
    <col min="7170" max="7171" width="10.7109375" style="3" customWidth="1"/>
    <col min="7172" max="7175" width="9.28515625" style="3" customWidth="1"/>
    <col min="7176" max="7176" width="14.5703125" style="3" customWidth="1"/>
    <col min="7177" max="7177" width="17.7109375" style="3" customWidth="1"/>
    <col min="7178" max="7178" width="19.7109375" style="3" customWidth="1"/>
    <col min="7179" max="7424" width="11.5703125" style="3"/>
    <col min="7425" max="7425" width="3.7109375" style="3" customWidth="1"/>
    <col min="7426" max="7427" width="10.7109375" style="3" customWidth="1"/>
    <col min="7428" max="7431" width="9.28515625" style="3" customWidth="1"/>
    <col min="7432" max="7432" width="14.5703125" style="3" customWidth="1"/>
    <col min="7433" max="7433" width="17.7109375" style="3" customWidth="1"/>
    <col min="7434" max="7434" width="19.7109375" style="3" customWidth="1"/>
    <col min="7435" max="7680" width="11.5703125" style="3"/>
    <col min="7681" max="7681" width="3.7109375" style="3" customWidth="1"/>
    <col min="7682" max="7683" width="10.7109375" style="3" customWidth="1"/>
    <col min="7684" max="7687" width="9.28515625" style="3" customWidth="1"/>
    <col min="7688" max="7688" width="14.5703125" style="3" customWidth="1"/>
    <col min="7689" max="7689" width="17.7109375" style="3" customWidth="1"/>
    <col min="7690" max="7690" width="19.7109375" style="3" customWidth="1"/>
    <col min="7691" max="7936" width="11.5703125" style="3"/>
    <col min="7937" max="7937" width="3.7109375" style="3" customWidth="1"/>
    <col min="7938" max="7939" width="10.7109375" style="3" customWidth="1"/>
    <col min="7940" max="7943" width="9.28515625" style="3" customWidth="1"/>
    <col min="7944" max="7944" width="14.5703125" style="3" customWidth="1"/>
    <col min="7945" max="7945" width="17.7109375" style="3" customWidth="1"/>
    <col min="7946" max="7946" width="19.7109375" style="3" customWidth="1"/>
    <col min="7947" max="8192" width="11.5703125" style="3"/>
    <col min="8193" max="8193" width="3.7109375" style="3" customWidth="1"/>
    <col min="8194" max="8195" width="10.7109375" style="3" customWidth="1"/>
    <col min="8196" max="8199" width="9.28515625" style="3" customWidth="1"/>
    <col min="8200" max="8200" width="14.5703125" style="3" customWidth="1"/>
    <col min="8201" max="8201" width="17.7109375" style="3" customWidth="1"/>
    <col min="8202" max="8202" width="19.7109375" style="3" customWidth="1"/>
    <col min="8203" max="8448" width="11.5703125" style="3"/>
    <col min="8449" max="8449" width="3.7109375" style="3" customWidth="1"/>
    <col min="8450" max="8451" width="10.7109375" style="3" customWidth="1"/>
    <col min="8452" max="8455" width="9.28515625" style="3" customWidth="1"/>
    <col min="8456" max="8456" width="14.5703125" style="3" customWidth="1"/>
    <col min="8457" max="8457" width="17.7109375" style="3" customWidth="1"/>
    <col min="8458" max="8458" width="19.7109375" style="3" customWidth="1"/>
    <col min="8459" max="8704" width="11.5703125" style="3"/>
    <col min="8705" max="8705" width="3.7109375" style="3" customWidth="1"/>
    <col min="8706" max="8707" width="10.7109375" style="3" customWidth="1"/>
    <col min="8708" max="8711" width="9.28515625" style="3" customWidth="1"/>
    <col min="8712" max="8712" width="14.5703125" style="3" customWidth="1"/>
    <col min="8713" max="8713" width="17.7109375" style="3" customWidth="1"/>
    <col min="8714" max="8714" width="19.7109375" style="3" customWidth="1"/>
    <col min="8715" max="8960" width="11.5703125" style="3"/>
    <col min="8961" max="8961" width="3.7109375" style="3" customWidth="1"/>
    <col min="8962" max="8963" width="10.7109375" style="3" customWidth="1"/>
    <col min="8964" max="8967" width="9.28515625" style="3" customWidth="1"/>
    <col min="8968" max="8968" width="14.5703125" style="3" customWidth="1"/>
    <col min="8969" max="8969" width="17.7109375" style="3" customWidth="1"/>
    <col min="8970" max="8970" width="19.7109375" style="3" customWidth="1"/>
    <col min="8971" max="9216" width="11.5703125" style="3"/>
    <col min="9217" max="9217" width="3.7109375" style="3" customWidth="1"/>
    <col min="9218" max="9219" width="10.7109375" style="3" customWidth="1"/>
    <col min="9220" max="9223" width="9.28515625" style="3" customWidth="1"/>
    <col min="9224" max="9224" width="14.5703125" style="3" customWidth="1"/>
    <col min="9225" max="9225" width="17.7109375" style="3" customWidth="1"/>
    <col min="9226" max="9226" width="19.7109375" style="3" customWidth="1"/>
    <col min="9227" max="9472" width="11.5703125" style="3"/>
    <col min="9473" max="9473" width="3.7109375" style="3" customWidth="1"/>
    <col min="9474" max="9475" width="10.7109375" style="3" customWidth="1"/>
    <col min="9476" max="9479" width="9.28515625" style="3" customWidth="1"/>
    <col min="9480" max="9480" width="14.5703125" style="3" customWidth="1"/>
    <col min="9481" max="9481" width="17.7109375" style="3" customWidth="1"/>
    <col min="9482" max="9482" width="19.7109375" style="3" customWidth="1"/>
    <col min="9483" max="9728" width="11.5703125" style="3"/>
    <col min="9729" max="9729" width="3.7109375" style="3" customWidth="1"/>
    <col min="9730" max="9731" width="10.7109375" style="3" customWidth="1"/>
    <col min="9732" max="9735" width="9.28515625" style="3" customWidth="1"/>
    <col min="9736" max="9736" width="14.5703125" style="3" customWidth="1"/>
    <col min="9737" max="9737" width="17.7109375" style="3" customWidth="1"/>
    <col min="9738" max="9738" width="19.7109375" style="3" customWidth="1"/>
    <col min="9739" max="9984" width="11.5703125" style="3"/>
    <col min="9985" max="9985" width="3.7109375" style="3" customWidth="1"/>
    <col min="9986" max="9987" width="10.7109375" style="3" customWidth="1"/>
    <col min="9988" max="9991" width="9.28515625" style="3" customWidth="1"/>
    <col min="9992" max="9992" width="14.5703125" style="3" customWidth="1"/>
    <col min="9993" max="9993" width="17.7109375" style="3" customWidth="1"/>
    <col min="9994" max="9994" width="19.7109375" style="3" customWidth="1"/>
    <col min="9995" max="10240" width="11.5703125" style="3"/>
    <col min="10241" max="10241" width="3.7109375" style="3" customWidth="1"/>
    <col min="10242" max="10243" width="10.7109375" style="3" customWidth="1"/>
    <col min="10244" max="10247" width="9.28515625" style="3" customWidth="1"/>
    <col min="10248" max="10248" width="14.5703125" style="3" customWidth="1"/>
    <col min="10249" max="10249" width="17.7109375" style="3" customWidth="1"/>
    <col min="10250" max="10250" width="19.7109375" style="3" customWidth="1"/>
    <col min="10251" max="10496" width="11.5703125" style="3"/>
    <col min="10497" max="10497" width="3.7109375" style="3" customWidth="1"/>
    <col min="10498" max="10499" width="10.7109375" style="3" customWidth="1"/>
    <col min="10500" max="10503" width="9.28515625" style="3" customWidth="1"/>
    <col min="10504" max="10504" width="14.5703125" style="3" customWidth="1"/>
    <col min="10505" max="10505" width="17.7109375" style="3" customWidth="1"/>
    <col min="10506" max="10506" width="19.7109375" style="3" customWidth="1"/>
    <col min="10507" max="10752" width="11.5703125" style="3"/>
    <col min="10753" max="10753" width="3.7109375" style="3" customWidth="1"/>
    <col min="10754" max="10755" width="10.7109375" style="3" customWidth="1"/>
    <col min="10756" max="10759" width="9.28515625" style="3" customWidth="1"/>
    <col min="10760" max="10760" width="14.5703125" style="3" customWidth="1"/>
    <col min="10761" max="10761" width="17.7109375" style="3" customWidth="1"/>
    <col min="10762" max="10762" width="19.7109375" style="3" customWidth="1"/>
    <col min="10763" max="11008" width="11.5703125" style="3"/>
    <col min="11009" max="11009" width="3.7109375" style="3" customWidth="1"/>
    <col min="11010" max="11011" width="10.7109375" style="3" customWidth="1"/>
    <col min="11012" max="11015" width="9.28515625" style="3" customWidth="1"/>
    <col min="11016" max="11016" width="14.5703125" style="3" customWidth="1"/>
    <col min="11017" max="11017" width="17.7109375" style="3" customWidth="1"/>
    <col min="11018" max="11018" width="19.7109375" style="3" customWidth="1"/>
    <col min="11019" max="11264" width="11.5703125" style="3"/>
    <col min="11265" max="11265" width="3.7109375" style="3" customWidth="1"/>
    <col min="11266" max="11267" width="10.7109375" style="3" customWidth="1"/>
    <col min="11268" max="11271" width="9.28515625" style="3" customWidth="1"/>
    <col min="11272" max="11272" width="14.5703125" style="3" customWidth="1"/>
    <col min="11273" max="11273" width="17.7109375" style="3" customWidth="1"/>
    <col min="11274" max="11274" width="19.7109375" style="3" customWidth="1"/>
    <col min="11275" max="11520" width="11.5703125" style="3"/>
    <col min="11521" max="11521" width="3.7109375" style="3" customWidth="1"/>
    <col min="11522" max="11523" width="10.7109375" style="3" customWidth="1"/>
    <col min="11524" max="11527" width="9.28515625" style="3" customWidth="1"/>
    <col min="11528" max="11528" width="14.5703125" style="3" customWidth="1"/>
    <col min="11529" max="11529" width="17.7109375" style="3" customWidth="1"/>
    <col min="11530" max="11530" width="19.7109375" style="3" customWidth="1"/>
    <col min="11531" max="11776" width="11.5703125" style="3"/>
    <col min="11777" max="11777" width="3.7109375" style="3" customWidth="1"/>
    <col min="11778" max="11779" width="10.7109375" style="3" customWidth="1"/>
    <col min="11780" max="11783" width="9.28515625" style="3" customWidth="1"/>
    <col min="11784" max="11784" width="14.5703125" style="3" customWidth="1"/>
    <col min="11785" max="11785" width="17.7109375" style="3" customWidth="1"/>
    <col min="11786" max="11786" width="19.7109375" style="3" customWidth="1"/>
    <col min="11787" max="12032" width="11.5703125" style="3"/>
    <col min="12033" max="12033" width="3.7109375" style="3" customWidth="1"/>
    <col min="12034" max="12035" width="10.7109375" style="3" customWidth="1"/>
    <col min="12036" max="12039" width="9.28515625" style="3" customWidth="1"/>
    <col min="12040" max="12040" width="14.5703125" style="3" customWidth="1"/>
    <col min="12041" max="12041" width="17.7109375" style="3" customWidth="1"/>
    <col min="12042" max="12042" width="19.7109375" style="3" customWidth="1"/>
    <col min="12043" max="12288" width="11.5703125" style="3"/>
    <col min="12289" max="12289" width="3.7109375" style="3" customWidth="1"/>
    <col min="12290" max="12291" width="10.7109375" style="3" customWidth="1"/>
    <col min="12292" max="12295" width="9.28515625" style="3" customWidth="1"/>
    <col min="12296" max="12296" width="14.5703125" style="3" customWidth="1"/>
    <col min="12297" max="12297" width="17.7109375" style="3" customWidth="1"/>
    <col min="12298" max="12298" width="19.7109375" style="3" customWidth="1"/>
    <col min="12299" max="12544" width="11.5703125" style="3"/>
    <col min="12545" max="12545" width="3.7109375" style="3" customWidth="1"/>
    <col min="12546" max="12547" width="10.7109375" style="3" customWidth="1"/>
    <col min="12548" max="12551" width="9.28515625" style="3" customWidth="1"/>
    <col min="12552" max="12552" width="14.5703125" style="3" customWidth="1"/>
    <col min="12553" max="12553" width="17.7109375" style="3" customWidth="1"/>
    <col min="12554" max="12554" width="19.7109375" style="3" customWidth="1"/>
    <col min="12555" max="12800" width="11.5703125" style="3"/>
    <col min="12801" max="12801" width="3.7109375" style="3" customWidth="1"/>
    <col min="12802" max="12803" width="10.7109375" style="3" customWidth="1"/>
    <col min="12804" max="12807" width="9.28515625" style="3" customWidth="1"/>
    <col min="12808" max="12808" width="14.5703125" style="3" customWidth="1"/>
    <col min="12809" max="12809" width="17.7109375" style="3" customWidth="1"/>
    <col min="12810" max="12810" width="19.7109375" style="3" customWidth="1"/>
    <col min="12811" max="13056" width="11.5703125" style="3"/>
    <col min="13057" max="13057" width="3.7109375" style="3" customWidth="1"/>
    <col min="13058" max="13059" width="10.7109375" style="3" customWidth="1"/>
    <col min="13060" max="13063" width="9.28515625" style="3" customWidth="1"/>
    <col min="13064" max="13064" width="14.5703125" style="3" customWidth="1"/>
    <col min="13065" max="13065" width="17.7109375" style="3" customWidth="1"/>
    <col min="13066" max="13066" width="19.7109375" style="3" customWidth="1"/>
    <col min="13067" max="13312" width="11.5703125" style="3"/>
    <col min="13313" max="13313" width="3.7109375" style="3" customWidth="1"/>
    <col min="13314" max="13315" width="10.7109375" style="3" customWidth="1"/>
    <col min="13316" max="13319" width="9.28515625" style="3" customWidth="1"/>
    <col min="13320" max="13320" width="14.5703125" style="3" customWidth="1"/>
    <col min="13321" max="13321" width="17.7109375" style="3" customWidth="1"/>
    <col min="13322" max="13322" width="19.7109375" style="3" customWidth="1"/>
    <col min="13323" max="13568" width="11.5703125" style="3"/>
    <col min="13569" max="13569" width="3.7109375" style="3" customWidth="1"/>
    <col min="13570" max="13571" width="10.7109375" style="3" customWidth="1"/>
    <col min="13572" max="13575" width="9.28515625" style="3" customWidth="1"/>
    <col min="13576" max="13576" width="14.5703125" style="3" customWidth="1"/>
    <col min="13577" max="13577" width="17.7109375" style="3" customWidth="1"/>
    <col min="13578" max="13578" width="19.7109375" style="3" customWidth="1"/>
    <col min="13579" max="13824" width="11.5703125" style="3"/>
    <col min="13825" max="13825" width="3.7109375" style="3" customWidth="1"/>
    <col min="13826" max="13827" width="10.7109375" style="3" customWidth="1"/>
    <col min="13828" max="13831" width="9.28515625" style="3" customWidth="1"/>
    <col min="13832" max="13832" width="14.5703125" style="3" customWidth="1"/>
    <col min="13833" max="13833" width="17.7109375" style="3" customWidth="1"/>
    <col min="13834" max="13834" width="19.7109375" style="3" customWidth="1"/>
    <col min="13835" max="14080" width="11.5703125" style="3"/>
    <col min="14081" max="14081" width="3.7109375" style="3" customWidth="1"/>
    <col min="14082" max="14083" width="10.7109375" style="3" customWidth="1"/>
    <col min="14084" max="14087" width="9.28515625" style="3" customWidth="1"/>
    <col min="14088" max="14088" width="14.5703125" style="3" customWidth="1"/>
    <col min="14089" max="14089" width="17.7109375" style="3" customWidth="1"/>
    <col min="14090" max="14090" width="19.7109375" style="3" customWidth="1"/>
    <col min="14091" max="14336" width="11.5703125" style="3"/>
    <col min="14337" max="14337" width="3.7109375" style="3" customWidth="1"/>
    <col min="14338" max="14339" width="10.7109375" style="3" customWidth="1"/>
    <col min="14340" max="14343" width="9.28515625" style="3" customWidth="1"/>
    <col min="14344" max="14344" width="14.5703125" style="3" customWidth="1"/>
    <col min="14345" max="14345" width="17.7109375" style="3" customWidth="1"/>
    <col min="14346" max="14346" width="19.7109375" style="3" customWidth="1"/>
    <col min="14347" max="14592" width="11.5703125" style="3"/>
    <col min="14593" max="14593" width="3.7109375" style="3" customWidth="1"/>
    <col min="14594" max="14595" width="10.7109375" style="3" customWidth="1"/>
    <col min="14596" max="14599" width="9.28515625" style="3" customWidth="1"/>
    <col min="14600" max="14600" width="14.5703125" style="3" customWidth="1"/>
    <col min="14601" max="14601" width="17.7109375" style="3" customWidth="1"/>
    <col min="14602" max="14602" width="19.7109375" style="3" customWidth="1"/>
    <col min="14603" max="14848" width="11.5703125" style="3"/>
    <col min="14849" max="14849" width="3.7109375" style="3" customWidth="1"/>
    <col min="14850" max="14851" width="10.7109375" style="3" customWidth="1"/>
    <col min="14852" max="14855" width="9.28515625" style="3" customWidth="1"/>
    <col min="14856" max="14856" width="14.5703125" style="3" customWidth="1"/>
    <col min="14857" max="14857" width="17.7109375" style="3" customWidth="1"/>
    <col min="14858" max="14858" width="19.7109375" style="3" customWidth="1"/>
    <col min="14859" max="15104" width="11.5703125" style="3"/>
    <col min="15105" max="15105" width="3.7109375" style="3" customWidth="1"/>
    <col min="15106" max="15107" width="10.7109375" style="3" customWidth="1"/>
    <col min="15108" max="15111" width="9.28515625" style="3" customWidth="1"/>
    <col min="15112" max="15112" width="14.5703125" style="3" customWidth="1"/>
    <col min="15113" max="15113" width="17.7109375" style="3" customWidth="1"/>
    <col min="15114" max="15114" width="19.7109375" style="3" customWidth="1"/>
    <col min="15115" max="15360" width="11.5703125" style="3"/>
    <col min="15361" max="15361" width="3.7109375" style="3" customWidth="1"/>
    <col min="15362" max="15363" width="10.7109375" style="3" customWidth="1"/>
    <col min="15364" max="15367" width="9.28515625" style="3" customWidth="1"/>
    <col min="15368" max="15368" width="14.5703125" style="3" customWidth="1"/>
    <col min="15369" max="15369" width="17.7109375" style="3" customWidth="1"/>
    <col min="15370" max="15370" width="19.7109375" style="3" customWidth="1"/>
    <col min="15371" max="15616" width="11.5703125" style="3"/>
    <col min="15617" max="15617" width="3.7109375" style="3" customWidth="1"/>
    <col min="15618" max="15619" width="10.7109375" style="3" customWidth="1"/>
    <col min="15620" max="15623" width="9.28515625" style="3" customWidth="1"/>
    <col min="15624" max="15624" width="14.5703125" style="3" customWidth="1"/>
    <col min="15625" max="15625" width="17.7109375" style="3" customWidth="1"/>
    <col min="15626" max="15626" width="19.7109375" style="3" customWidth="1"/>
    <col min="15627" max="15872" width="11.5703125" style="3"/>
    <col min="15873" max="15873" width="3.7109375" style="3" customWidth="1"/>
    <col min="15874" max="15875" width="10.7109375" style="3" customWidth="1"/>
    <col min="15876" max="15879" width="9.28515625" style="3" customWidth="1"/>
    <col min="15880" max="15880" width="14.5703125" style="3" customWidth="1"/>
    <col min="15881" max="15881" width="17.7109375" style="3" customWidth="1"/>
    <col min="15882" max="15882" width="19.7109375" style="3" customWidth="1"/>
    <col min="15883" max="16128" width="11.5703125" style="3"/>
    <col min="16129" max="16129" width="3.7109375" style="3" customWidth="1"/>
    <col min="16130" max="16131" width="10.7109375" style="3" customWidth="1"/>
    <col min="16132" max="16135" width="9.28515625" style="3" customWidth="1"/>
    <col min="16136" max="16136" width="14.5703125" style="3" customWidth="1"/>
    <col min="16137" max="16137" width="17.7109375" style="3" customWidth="1"/>
    <col min="16138" max="16138" width="19.7109375" style="3" customWidth="1"/>
    <col min="16139" max="16384" width="11.5703125" style="3"/>
  </cols>
  <sheetData>
    <row r="1" spans="1:256" ht="12.75" customHeight="1" x14ac:dyDescent="0.2">
      <c r="C1" s="2" t="s">
        <v>0</v>
      </c>
      <c r="D1" s="2"/>
      <c r="E1" s="2"/>
      <c r="F1" s="2"/>
      <c r="G1" s="2"/>
      <c r="H1" s="2"/>
      <c r="I1" s="2"/>
    </row>
    <row r="2" spans="1:256" x14ac:dyDescent="0.2">
      <c r="F2" s="3"/>
      <c r="G2" s="3"/>
      <c r="H2" s="3"/>
      <c r="I2" s="3"/>
    </row>
    <row r="3" spans="1:256" x14ac:dyDescent="0.2">
      <c r="F3" s="3"/>
      <c r="G3" s="3"/>
      <c r="H3" s="3"/>
      <c r="I3" s="3"/>
    </row>
    <row r="4" spans="1:256" s="7" customFormat="1" ht="15.75" x14ac:dyDescent="0.25">
      <c r="A4" s="4" t="s">
        <v>1</v>
      </c>
      <c r="B4" s="5"/>
      <c r="C4" s="6"/>
      <c r="G4" s="4" t="s">
        <v>2</v>
      </c>
      <c r="H4"/>
    </row>
    <row r="5" spans="1:256" s="7" customFormat="1" ht="15.75" x14ac:dyDescent="0.25">
      <c r="A5" s="8" t="s">
        <v>3</v>
      </c>
      <c r="B5" s="9"/>
      <c r="C5" s="6"/>
      <c r="G5" s="8" t="s">
        <v>4</v>
      </c>
      <c r="H5"/>
    </row>
    <row r="6" spans="1:256" s="7" customFormat="1" ht="15.75" x14ac:dyDescent="0.25">
      <c r="A6" s="10" t="s">
        <v>5</v>
      </c>
      <c r="B6" s="11"/>
      <c r="C6" s="12"/>
      <c r="G6" s="10" t="s">
        <v>6</v>
      </c>
      <c r="H6" s="13"/>
    </row>
    <row r="7" spans="1:256" s="7" customFormat="1" ht="15.75" x14ac:dyDescent="0.25">
      <c r="A7" s="10" t="s">
        <v>7</v>
      </c>
      <c r="B7" s="11"/>
      <c r="C7" s="14"/>
      <c r="G7" s="10" t="s">
        <v>8</v>
      </c>
      <c r="H7" s="15"/>
    </row>
    <row r="8" spans="1:256" s="7" customFormat="1" ht="15.75" x14ac:dyDescent="0.25">
      <c r="A8"/>
      <c r="B8" s="16"/>
      <c r="C8"/>
      <c r="G8" s="10"/>
      <c r="H8" s="13"/>
    </row>
    <row r="9" spans="1:256" s="7" customFormat="1" ht="15.75" x14ac:dyDescent="0.25">
      <c r="A9" s="10" t="s">
        <v>9</v>
      </c>
      <c r="B9" s="11"/>
      <c r="C9" s="17"/>
      <c r="G9" s="10" t="s">
        <v>10</v>
      </c>
      <c r="H9" s="13"/>
    </row>
    <row r="10" spans="1:256" s="7" customFormat="1" ht="17.25" customHeight="1" x14ac:dyDescent="0.25">
      <c r="A10" s="10" t="s">
        <v>11</v>
      </c>
      <c r="B10" s="11"/>
      <c r="C10" s="17"/>
      <c r="G10" s="10" t="s">
        <v>11</v>
      </c>
      <c r="H10" s="11"/>
      <c r="I10" s="18"/>
    </row>
    <row r="11" spans="1:256" ht="15.75" customHeight="1" x14ac:dyDescent="0.2">
      <c r="A11" s="19" t="s">
        <v>12</v>
      </c>
      <c r="B11" s="19"/>
      <c r="C11" s="19"/>
      <c r="D11" s="19"/>
      <c r="E11" s="19"/>
      <c r="F11" s="19"/>
      <c r="G11" s="19"/>
      <c r="H11" s="19"/>
      <c r="I11" s="19"/>
    </row>
    <row r="12" spans="1:256" ht="15.75" customHeight="1" x14ac:dyDescent="0.2">
      <c r="A12" s="20" t="s">
        <v>13</v>
      </c>
      <c r="B12" s="21"/>
      <c r="C12" s="21"/>
      <c r="D12" s="21"/>
      <c r="E12" s="21"/>
      <c r="F12" s="21"/>
      <c r="G12" s="21"/>
      <c r="H12" s="21"/>
      <c r="I12" s="21"/>
    </row>
    <row r="13" spans="1:256" x14ac:dyDescent="0.2">
      <c r="A13" s="22"/>
      <c r="B13" s="23"/>
      <c r="C13" s="24"/>
      <c r="D13" s="24"/>
      <c r="E13" s="24"/>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23"/>
      <c r="AL13" s="23"/>
      <c r="AM13" s="23"/>
      <c r="AN13" s="23"/>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c r="BR13" s="23"/>
      <c r="BS13" s="23"/>
      <c r="BT13" s="23"/>
      <c r="BU13" s="23"/>
      <c r="BV13" s="23"/>
      <c r="BW13" s="23"/>
      <c r="BX13" s="23"/>
      <c r="BY13" s="23"/>
      <c r="BZ13" s="23"/>
      <c r="CA13" s="23"/>
      <c r="CB13" s="23"/>
      <c r="CC13" s="23"/>
      <c r="CD13" s="23"/>
      <c r="CE13" s="23"/>
      <c r="CF13" s="23"/>
      <c r="CG13" s="23"/>
      <c r="CH13" s="23"/>
      <c r="CI13" s="23"/>
      <c r="CJ13" s="23"/>
      <c r="CK13" s="23"/>
      <c r="CL13" s="23"/>
      <c r="CM13" s="23"/>
      <c r="CN13" s="23"/>
      <c r="CO13" s="23"/>
      <c r="CP13" s="23"/>
      <c r="CQ13" s="23"/>
      <c r="CR13" s="23"/>
      <c r="CS13" s="23"/>
      <c r="CT13" s="23"/>
      <c r="CU13" s="23"/>
      <c r="CV13" s="23"/>
      <c r="CW13" s="23"/>
      <c r="CX13" s="23"/>
      <c r="CY13" s="23"/>
      <c r="CZ13" s="23"/>
      <c r="DA13" s="23"/>
      <c r="DB13" s="23"/>
      <c r="DC13" s="23"/>
      <c r="DD13" s="23"/>
      <c r="DE13" s="23"/>
      <c r="DF13" s="23"/>
      <c r="DG13" s="23"/>
      <c r="DH13" s="23"/>
      <c r="DI13" s="23"/>
      <c r="DJ13" s="23"/>
      <c r="DK13" s="23"/>
      <c r="DL13" s="23"/>
      <c r="DM13" s="23"/>
      <c r="DN13" s="23"/>
      <c r="DO13" s="23"/>
      <c r="DP13" s="23"/>
      <c r="DQ13" s="23"/>
      <c r="DR13" s="23"/>
      <c r="DS13" s="23"/>
      <c r="DT13" s="23"/>
      <c r="DU13" s="23"/>
      <c r="DV13" s="23"/>
      <c r="DW13" s="23"/>
      <c r="DX13" s="23"/>
      <c r="DY13" s="23"/>
      <c r="DZ13" s="23"/>
      <c r="EA13" s="23"/>
      <c r="EB13" s="23"/>
      <c r="EC13" s="23"/>
      <c r="ED13" s="23"/>
      <c r="EE13" s="23"/>
      <c r="EF13" s="23"/>
      <c r="EG13" s="23"/>
      <c r="EH13" s="23"/>
      <c r="EI13" s="23"/>
      <c r="EJ13" s="23"/>
      <c r="EK13" s="23"/>
      <c r="EL13" s="23"/>
      <c r="EM13" s="23"/>
      <c r="EN13" s="23"/>
      <c r="EO13" s="23"/>
      <c r="EP13" s="23"/>
      <c r="EQ13" s="23"/>
      <c r="ER13" s="23"/>
      <c r="ES13" s="23"/>
      <c r="ET13" s="23"/>
      <c r="EU13" s="23"/>
      <c r="EV13" s="23"/>
      <c r="EW13" s="23"/>
      <c r="EX13" s="23"/>
      <c r="EY13" s="23"/>
      <c r="EZ13" s="23"/>
      <c r="FA13" s="23"/>
      <c r="FB13" s="23"/>
      <c r="FC13" s="23"/>
      <c r="FD13" s="23"/>
      <c r="FE13" s="23"/>
      <c r="FF13" s="23"/>
      <c r="FG13" s="23"/>
      <c r="FH13" s="23"/>
      <c r="FI13" s="23"/>
      <c r="FJ13" s="23"/>
      <c r="FK13" s="23"/>
      <c r="FL13" s="23"/>
      <c r="FM13" s="23"/>
      <c r="FN13" s="23"/>
      <c r="FO13" s="23"/>
      <c r="FP13" s="23"/>
      <c r="FQ13" s="23"/>
      <c r="FR13" s="23"/>
      <c r="FS13" s="23"/>
      <c r="FT13" s="23"/>
      <c r="FU13" s="23"/>
      <c r="FV13" s="23"/>
      <c r="FW13" s="23"/>
      <c r="FX13" s="23"/>
      <c r="FY13" s="23"/>
      <c r="FZ13" s="23"/>
      <c r="GA13" s="23"/>
      <c r="GB13" s="23"/>
      <c r="GC13" s="23"/>
      <c r="GD13" s="23"/>
      <c r="GE13" s="23"/>
      <c r="GF13" s="23"/>
      <c r="GG13" s="23"/>
      <c r="GH13" s="23"/>
      <c r="GI13" s="23"/>
      <c r="GJ13" s="23"/>
      <c r="GK13" s="23"/>
      <c r="GL13" s="23"/>
      <c r="GM13" s="23"/>
      <c r="GN13" s="23"/>
      <c r="GO13" s="23"/>
      <c r="GP13" s="23"/>
      <c r="GQ13" s="23"/>
      <c r="GR13" s="23"/>
      <c r="GS13" s="23"/>
      <c r="GT13" s="23"/>
      <c r="GU13" s="23"/>
      <c r="GV13" s="23"/>
      <c r="GW13" s="23"/>
      <c r="GX13" s="23"/>
      <c r="GY13" s="23"/>
      <c r="GZ13" s="23"/>
      <c r="HA13" s="23"/>
      <c r="HB13" s="23"/>
      <c r="HC13" s="23"/>
      <c r="HD13" s="23"/>
      <c r="HE13" s="23"/>
      <c r="HF13" s="23"/>
      <c r="HG13" s="23"/>
      <c r="HH13" s="23"/>
      <c r="HI13" s="23"/>
      <c r="HJ13" s="23"/>
      <c r="HK13" s="23"/>
      <c r="HL13" s="23"/>
      <c r="HM13" s="23"/>
      <c r="HN13" s="23"/>
      <c r="HO13" s="23"/>
      <c r="HP13" s="23"/>
      <c r="HQ13" s="23"/>
      <c r="HR13" s="23"/>
      <c r="HS13" s="23"/>
      <c r="HT13" s="23"/>
      <c r="HU13" s="23"/>
      <c r="HV13" s="23"/>
      <c r="HW13" s="23"/>
      <c r="HX13" s="23"/>
      <c r="HY13" s="23"/>
      <c r="HZ13" s="23"/>
      <c r="IA13" s="23"/>
      <c r="IB13" s="23"/>
      <c r="IC13" s="23"/>
      <c r="ID13" s="23"/>
      <c r="IE13" s="23"/>
      <c r="IF13" s="23"/>
      <c r="IG13" s="23"/>
      <c r="IH13" s="23"/>
      <c r="II13" s="23"/>
      <c r="IJ13" s="23"/>
      <c r="IK13" s="23"/>
      <c r="IL13" s="23"/>
      <c r="IM13" s="23"/>
      <c r="IN13" s="23"/>
      <c r="IO13" s="23"/>
      <c r="IP13" s="23"/>
      <c r="IQ13" s="23"/>
      <c r="IR13" s="23"/>
      <c r="IS13" s="23"/>
      <c r="IT13" s="23"/>
      <c r="IU13" s="23"/>
      <c r="IV13" s="23"/>
    </row>
    <row r="14" spans="1:256" ht="63" customHeight="1" x14ac:dyDescent="0.25">
      <c r="A14" s="25" t="s">
        <v>14</v>
      </c>
      <c r="B14" s="25"/>
      <c r="C14" s="25"/>
      <c r="D14" s="25"/>
      <c r="E14" s="25"/>
      <c r="F14" s="25"/>
      <c r="G14" s="25"/>
      <c r="H14" s="25"/>
      <c r="I14" s="25"/>
      <c r="J14" s="26"/>
      <c r="K14" s="23"/>
      <c r="L14" s="23"/>
      <c r="M14" s="23"/>
      <c r="N14" s="23"/>
      <c r="O14" s="23"/>
      <c r="P14" s="23"/>
      <c r="Q14" s="23"/>
      <c r="R14" s="23"/>
      <c r="S14" s="23"/>
      <c r="T14" s="23"/>
      <c r="U14" s="23"/>
      <c r="V14" s="23"/>
      <c r="W14" s="23"/>
      <c r="X14" s="23"/>
      <c r="Y14" s="23"/>
      <c r="Z14" s="23"/>
      <c r="AA14" s="23"/>
      <c r="AB14" s="23"/>
      <c r="AC14" s="23"/>
      <c r="AD14" s="23"/>
      <c r="AE14" s="23"/>
      <c r="AF14" s="23"/>
      <c r="AG14" s="23"/>
      <c r="AH14" s="23"/>
      <c r="AI14" s="23"/>
      <c r="AJ14" s="23"/>
      <c r="AK14" s="23"/>
      <c r="AL14" s="23"/>
      <c r="AM14" s="23"/>
      <c r="AN14" s="23"/>
      <c r="AO14" s="23"/>
      <c r="AP14" s="23"/>
      <c r="AQ14" s="23"/>
      <c r="AR14" s="23"/>
      <c r="AS14" s="23"/>
      <c r="AT14" s="23"/>
      <c r="AU14" s="23"/>
      <c r="AV14" s="23"/>
      <c r="AW14" s="23"/>
      <c r="AX14" s="23"/>
      <c r="AY14" s="23"/>
      <c r="AZ14" s="23"/>
      <c r="BA14" s="23"/>
      <c r="BB14" s="23"/>
      <c r="BC14" s="23"/>
      <c r="BD14" s="23"/>
      <c r="BE14" s="23"/>
      <c r="BF14" s="23"/>
      <c r="BG14" s="23"/>
      <c r="BH14" s="23"/>
      <c r="BI14" s="23"/>
      <c r="BJ14" s="23"/>
      <c r="BK14" s="23"/>
      <c r="BL14" s="23"/>
      <c r="BM14" s="23"/>
      <c r="BN14" s="23"/>
      <c r="BO14" s="23"/>
      <c r="BP14" s="23"/>
      <c r="BQ14" s="23"/>
      <c r="BR14" s="23"/>
      <c r="BS14" s="23"/>
      <c r="BT14" s="23"/>
      <c r="BU14" s="23"/>
      <c r="BV14" s="23"/>
      <c r="BW14" s="23"/>
      <c r="BX14" s="23"/>
      <c r="BY14" s="23"/>
      <c r="BZ14" s="23"/>
      <c r="CA14" s="23"/>
      <c r="CB14" s="23"/>
      <c r="CC14" s="23"/>
      <c r="CD14" s="23"/>
      <c r="CE14" s="23"/>
      <c r="CF14" s="23"/>
      <c r="CG14" s="23"/>
      <c r="CH14" s="23"/>
      <c r="CI14" s="23"/>
      <c r="CJ14" s="23"/>
      <c r="CK14" s="23"/>
      <c r="CL14" s="23"/>
      <c r="CM14" s="23"/>
      <c r="CN14" s="23"/>
      <c r="CO14" s="23"/>
      <c r="CP14" s="23"/>
      <c r="CQ14" s="23"/>
      <c r="CR14" s="23"/>
      <c r="CS14" s="23"/>
      <c r="CT14" s="23"/>
      <c r="CU14" s="23"/>
      <c r="CV14" s="23"/>
      <c r="CW14" s="23"/>
      <c r="CX14" s="23"/>
      <c r="CY14" s="23"/>
      <c r="CZ14" s="23"/>
      <c r="DA14" s="23"/>
      <c r="DB14" s="23"/>
      <c r="DC14" s="23"/>
      <c r="DD14" s="23"/>
      <c r="DE14" s="23"/>
      <c r="DF14" s="23"/>
      <c r="DG14" s="23"/>
      <c r="DH14" s="23"/>
      <c r="DI14" s="23"/>
      <c r="DJ14" s="23"/>
      <c r="DK14" s="23"/>
      <c r="DL14" s="23"/>
      <c r="DM14" s="23"/>
      <c r="DN14" s="23"/>
      <c r="DO14" s="23"/>
      <c r="DP14" s="23"/>
      <c r="DQ14" s="23"/>
      <c r="DR14" s="23"/>
      <c r="DS14" s="23"/>
      <c r="DT14" s="23"/>
      <c r="DU14" s="23"/>
      <c r="DV14" s="23"/>
      <c r="DW14" s="23"/>
      <c r="DX14" s="23"/>
      <c r="DY14" s="23"/>
      <c r="DZ14" s="23"/>
      <c r="EA14" s="23"/>
      <c r="EB14" s="23"/>
      <c r="EC14" s="23"/>
      <c r="ED14" s="23"/>
      <c r="EE14" s="23"/>
      <c r="EF14" s="23"/>
      <c r="EG14" s="23"/>
      <c r="EH14" s="23"/>
      <c r="EI14" s="23"/>
      <c r="EJ14" s="23"/>
      <c r="EK14" s="23"/>
      <c r="EL14" s="23"/>
      <c r="EM14" s="23"/>
      <c r="EN14" s="23"/>
      <c r="EO14" s="23"/>
      <c r="EP14" s="23"/>
      <c r="EQ14" s="23"/>
      <c r="ER14" s="23"/>
      <c r="ES14" s="23"/>
      <c r="ET14" s="23"/>
      <c r="EU14" s="23"/>
      <c r="EV14" s="23"/>
      <c r="EW14" s="23"/>
      <c r="EX14" s="23"/>
      <c r="EY14" s="23"/>
      <c r="EZ14" s="23"/>
      <c r="FA14" s="23"/>
      <c r="FB14" s="23"/>
      <c r="FC14" s="23"/>
      <c r="FD14" s="23"/>
      <c r="FE14" s="23"/>
      <c r="FF14" s="23"/>
      <c r="FG14" s="23"/>
      <c r="FH14" s="23"/>
      <c r="FI14" s="23"/>
      <c r="FJ14" s="23"/>
      <c r="FK14" s="23"/>
      <c r="FL14" s="23"/>
      <c r="FM14" s="23"/>
      <c r="FN14" s="23"/>
      <c r="FO14" s="23"/>
      <c r="FP14" s="23"/>
      <c r="FQ14" s="23"/>
      <c r="FR14" s="23"/>
      <c r="FS14" s="23"/>
      <c r="FT14" s="23"/>
      <c r="FU14" s="23"/>
      <c r="FV14" s="23"/>
      <c r="FW14" s="23"/>
      <c r="FX14" s="23"/>
      <c r="FY14" s="23"/>
      <c r="FZ14" s="23"/>
      <c r="GA14" s="23"/>
      <c r="GB14" s="23"/>
      <c r="GC14" s="23"/>
      <c r="GD14" s="23"/>
      <c r="GE14" s="23"/>
      <c r="GF14" s="23"/>
      <c r="GG14" s="23"/>
      <c r="GH14" s="23"/>
      <c r="GI14" s="23"/>
      <c r="GJ14" s="23"/>
      <c r="GK14" s="23"/>
      <c r="GL14" s="23"/>
      <c r="GM14" s="23"/>
      <c r="GN14" s="23"/>
      <c r="GO14" s="23"/>
      <c r="GP14" s="23"/>
      <c r="GQ14" s="23"/>
      <c r="GR14" s="23"/>
      <c r="GS14" s="23"/>
      <c r="GT14" s="23"/>
      <c r="GU14" s="23"/>
      <c r="GV14" s="23"/>
      <c r="GW14" s="23"/>
      <c r="GX14" s="23"/>
      <c r="GY14" s="23"/>
      <c r="GZ14" s="23"/>
      <c r="HA14" s="23"/>
      <c r="HB14" s="23"/>
      <c r="HC14" s="23"/>
      <c r="HD14" s="23"/>
      <c r="HE14" s="23"/>
      <c r="HF14" s="23"/>
      <c r="HG14" s="23"/>
      <c r="HH14" s="23"/>
      <c r="HI14" s="23"/>
      <c r="HJ14" s="23"/>
      <c r="HK14" s="23"/>
      <c r="HL14" s="23"/>
      <c r="HM14" s="23"/>
      <c r="HN14" s="23"/>
      <c r="HO14" s="23"/>
      <c r="HP14" s="23"/>
      <c r="HQ14" s="23"/>
      <c r="HR14" s="23"/>
      <c r="HS14" s="23"/>
      <c r="HT14" s="23"/>
      <c r="HU14" s="23"/>
      <c r="HV14" s="23"/>
      <c r="HW14" s="23"/>
      <c r="HX14" s="23"/>
      <c r="HY14" s="23"/>
      <c r="HZ14" s="23"/>
      <c r="IA14" s="23"/>
      <c r="IB14" s="23"/>
      <c r="IC14" s="23"/>
      <c r="ID14" s="23"/>
      <c r="IE14" s="23"/>
      <c r="IF14" s="23"/>
      <c r="IG14" s="23"/>
      <c r="IH14" s="23"/>
      <c r="II14" s="23"/>
      <c r="IJ14" s="23"/>
      <c r="IK14" s="23"/>
      <c r="IL14" s="23"/>
      <c r="IM14" s="23"/>
      <c r="IN14" s="23"/>
      <c r="IO14" s="23"/>
      <c r="IP14" s="23"/>
      <c r="IQ14" s="23"/>
      <c r="IR14" s="23"/>
      <c r="IS14" s="23"/>
      <c r="IT14" s="23"/>
      <c r="IU14" s="23"/>
      <c r="IV14" s="23"/>
    </row>
    <row r="15" spans="1:256" ht="9.75" customHeight="1" x14ac:dyDescent="0.25">
      <c r="A15" s="27"/>
      <c r="B15" s="27"/>
      <c r="C15" s="27"/>
      <c r="D15" s="27"/>
      <c r="E15" s="27"/>
      <c r="F15" s="27"/>
      <c r="G15" s="27"/>
      <c r="H15" s="27"/>
      <c r="I15" s="27"/>
      <c r="J15" s="26"/>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c r="BV15" s="23"/>
      <c r="BW15" s="23"/>
      <c r="BX15" s="23"/>
      <c r="BY15" s="23"/>
      <c r="BZ15" s="23"/>
      <c r="CA15" s="23"/>
      <c r="CB15" s="23"/>
      <c r="CC15" s="23"/>
      <c r="CD15" s="23"/>
      <c r="CE15" s="23"/>
      <c r="CF15" s="23"/>
      <c r="CG15" s="23"/>
      <c r="CH15" s="23"/>
      <c r="CI15" s="23"/>
      <c r="CJ15" s="23"/>
      <c r="CK15" s="23"/>
      <c r="CL15" s="23"/>
      <c r="CM15" s="23"/>
      <c r="CN15" s="23"/>
      <c r="CO15" s="23"/>
      <c r="CP15" s="23"/>
      <c r="CQ15" s="23"/>
      <c r="CR15" s="23"/>
      <c r="CS15" s="23"/>
      <c r="CT15" s="23"/>
      <c r="CU15" s="23"/>
      <c r="CV15" s="23"/>
      <c r="CW15" s="23"/>
      <c r="CX15" s="23"/>
      <c r="CY15" s="23"/>
      <c r="CZ15" s="23"/>
      <c r="DA15" s="23"/>
      <c r="DB15" s="23"/>
      <c r="DC15" s="23"/>
      <c r="DD15" s="23"/>
      <c r="DE15" s="23"/>
      <c r="DF15" s="23"/>
      <c r="DG15" s="23"/>
      <c r="DH15" s="23"/>
      <c r="DI15" s="23"/>
      <c r="DJ15" s="23"/>
      <c r="DK15" s="23"/>
      <c r="DL15" s="23"/>
      <c r="DM15" s="23"/>
      <c r="DN15" s="23"/>
      <c r="DO15" s="23"/>
      <c r="DP15" s="23"/>
      <c r="DQ15" s="23"/>
      <c r="DR15" s="23"/>
      <c r="DS15" s="23"/>
      <c r="DT15" s="23"/>
      <c r="DU15" s="23"/>
      <c r="DV15" s="23"/>
      <c r="DW15" s="23"/>
      <c r="DX15" s="23"/>
      <c r="DY15" s="23"/>
      <c r="DZ15" s="23"/>
      <c r="EA15" s="23"/>
      <c r="EB15" s="23"/>
      <c r="EC15" s="23"/>
      <c r="ED15" s="23"/>
      <c r="EE15" s="23"/>
      <c r="EF15" s="23"/>
      <c r="EG15" s="23"/>
      <c r="EH15" s="23"/>
      <c r="EI15" s="23"/>
      <c r="EJ15" s="23"/>
      <c r="EK15" s="23"/>
      <c r="EL15" s="23"/>
      <c r="EM15" s="23"/>
      <c r="EN15" s="23"/>
      <c r="EO15" s="23"/>
      <c r="EP15" s="23"/>
      <c r="EQ15" s="23"/>
      <c r="ER15" s="23"/>
      <c r="ES15" s="23"/>
      <c r="ET15" s="23"/>
      <c r="EU15" s="23"/>
      <c r="EV15" s="23"/>
      <c r="EW15" s="23"/>
      <c r="EX15" s="23"/>
      <c r="EY15" s="23"/>
      <c r="EZ15" s="23"/>
      <c r="FA15" s="23"/>
      <c r="FB15" s="23"/>
      <c r="FC15" s="23"/>
      <c r="FD15" s="23"/>
      <c r="FE15" s="23"/>
      <c r="FF15" s="23"/>
      <c r="FG15" s="23"/>
      <c r="FH15" s="23"/>
      <c r="FI15" s="23"/>
      <c r="FJ15" s="23"/>
      <c r="FK15" s="23"/>
      <c r="FL15" s="23"/>
      <c r="FM15" s="23"/>
      <c r="FN15" s="23"/>
      <c r="FO15" s="23"/>
      <c r="FP15" s="23"/>
      <c r="FQ15" s="23"/>
      <c r="FR15" s="23"/>
      <c r="FS15" s="23"/>
      <c r="FT15" s="23"/>
      <c r="FU15" s="23"/>
      <c r="FV15" s="23"/>
      <c r="FW15" s="23"/>
      <c r="FX15" s="23"/>
      <c r="FY15" s="23"/>
      <c r="FZ15" s="23"/>
      <c r="GA15" s="23"/>
      <c r="GB15" s="23"/>
      <c r="GC15" s="23"/>
      <c r="GD15" s="23"/>
      <c r="GE15" s="23"/>
      <c r="GF15" s="23"/>
      <c r="GG15" s="23"/>
      <c r="GH15" s="23"/>
      <c r="GI15" s="23"/>
      <c r="GJ15" s="23"/>
      <c r="GK15" s="23"/>
      <c r="GL15" s="23"/>
      <c r="GM15" s="23"/>
      <c r="GN15" s="23"/>
      <c r="GO15" s="23"/>
      <c r="GP15" s="23"/>
      <c r="GQ15" s="23"/>
      <c r="GR15" s="23"/>
      <c r="GS15" s="23"/>
      <c r="GT15" s="23"/>
      <c r="GU15" s="23"/>
      <c r="GV15" s="23"/>
      <c r="GW15" s="23"/>
      <c r="GX15" s="23"/>
      <c r="GY15" s="23"/>
      <c r="GZ15" s="23"/>
      <c r="HA15" s="23"/>
      <c r="HB15" s="23"/>
      <c r="HC15" s="23"/>
      <c r="HD15" s="23"/>
      <c r="HE15" s="23"/>
      <c r="HF15" s="23"/>
      <c r="HG15" s="23"/>
      <c r="HH15" s="23"/>
      <c r="HI15" s="23"/>
      <c r="HJ15" s="23"/>
      <c r="HK15" s="23"/>
      <c r="HL15" s="23"/>
      <c r="HM15" s="23"/>
      <c r="HN15" s="23"/>
      <c r="HO15" s="23"/>
      <c r="HP15" s="23"/>
      <c r="HQ15" s="23"/>
      <c r="HR15" s="23"/>
      <c r="HS15" s="23"/>
      <c r="HT15" s="23"/>
      <c r="HU15" s="23"/>
      <c r="HV15" s="23"/>
      <c r="HW15" s="23"/>
      <c r="HX15" s="23"/>
      <c r="HY15" s="23"/>
      <c r="HZ15" s="23"/>
      <c r="IA15" s="23"/>
      <c r="IB15" s="23"/>
      <c r="IC15" s="23"/>
      <c r="ID15" s="23"/>
      <c r="IE15" s="23"/>
      <c r="IF15" s="23"/>
      <c r="IG15" s="23"/>
      <c r="IH15" s="23"/>
      <c r="II15" s="23"/>
      <c r="IJ15" s="23"/>
      <c r="IK15" s="23"/>
      <c r="IL15" s="23"/>
      <c r="IM15" s="23"/>
      <c r="IN15" s="23"/>
      <c r="IO15" s="23"/>
      <c r="IP15" s="23"/>
      <c r="IQ15" s="23"/>
      <c r="IR15" s="23"/>
      <c r="IS15" s="23"/>
      <c r="IT15" s="23"/>
      <c r="IU15" s="23"/>
      <c r="IV15" s="23"/>
    </row>
    <row r="16" spans="1:256" ht="97.5" customHeight="1" x14ac:dyDescent="0.2">
      <c r="A16" s="28" t="s">
        <v>15</v>
      </c>
      <c r="B16" s="29" t="s">
        <v>16</v>
      </c>
      <c r="C16" s="30"/>
      <c r="D16" s="31" t="s">
        <v>17</v>
      </c>
      <c r="E16" s="29"/>
      <c r="F16" s="29"/>
      <c r="G16" s="30"/>
      <c r="H16" s="32" t="s">
        <v>18</v>
      </c>
      <c r="I16" s="33" t="s">
        <v>19</v>
      </c>
    </row>
    <row r="17" spans="1:9" ht="12.75" customHeight="1" x14ac:dyDescent="0.2">
      <c r="A17" s="34" t="s">
        <v>20</v>
      </c>
      <c r="B17" s="35">
        <v>2</v>
      </c>
      <c r="C17" s="36"/>
      <c r="D17" s="37">
        <v>3</v>
      </c>
      <c r="E17" s="35"/>
      <c r="F17" s="35"/>
      <c r="G17" s="36"/>
      <c r="H17" s="38">
        <v>4</v>
      </c>
      <c r="I17" s="39">
        <v>5</v>
      </c>
    </row>
    <row r="18" spans="1:9" ht="92.25" customHeight="1" x14ac:dyDescent="0.2">
      <c r="A18" s="40" t="s">
        <v>20</v>
      </c>
      <c r="B18" s="41" t="s">
        <v>21</v>
      </c>
      <c r="C18" s="42"/>
      <c r="D18" s="43" t="s">
        <v>22</v>
      </c>
      <c r="E18" s="44"/>
      <c r="F18" s="44"/>
      <c r="G18" s="45"/>
      <c r="H18" s="46" t="s">
        <v>23</v>
      </c>
      <c r="I18" s="47">
        <f>272797.57*(0.018/0.2)*1*4.53*0.85</f>
        <v>94536.633895649982</v>
      </c>
    </row>
    <row r="19" spans="1:9" ht="15.75" customHeight="1" x14ac:dyDescent="0.2">
      <c r="A19" s="48"/>
      <c r="B19" s="49" t="s">
        <v>24</v>
      </c>
      <c r="C19" s="50"/>
      <c r="D19" s="51"/>
      <c r="E19" s="49"/>
      <c r="F19" s="49"/>
      <c r="G19" s="50"/>
      <c r="H19" s="52"/>
      <c r="I19" s="53"/>
    </row>
    <row r="20" spans="1:9" ht="30" customHeight="1" x14ac:dyDescent="0.2">
      <c r="A20" s="48"/>
      <c r="B20" s="54" t="s">
        <v>25</v>
      </c>
      <c r="C20" s="55"/>
      <c r="D20" s="56" t="s">
        <v>26</v>
      </c>
      <c r="E20" s="54"/>
      <c r="F20" s="54"/>
      <c r="G20" s="55"/>
      <c r="H20" s="57"/>
      <c r="I20" s="58"/>
    </row>
    <row r="21" spans="1:9" ht="45" customHeight="1" x14ac:dyDescent="0.2">
      <c r="A21" s="48"/>
      <c r="B21" s="54"/>
      <c r="C21" s="55"/>
      <c r="D21" s="56" t="s">
        <v>27</v>
      </c>
      <c r="E21" s="54"/>
      <c r="F21" s="54"/>
      <c r="G21" s="55"/>
      <c r="H21" s="57"/>
      <c r="I21" s="58"/>
    </row>
    <row r="22" spans="1:9" ht="25.5" customHeight="1" x14ac:dyDescent="0.2">
      <c r="A22" s="34"/>
      <c r="B22" s="59" t="s">
        <v>28</v>
      </c>
      <c r="C22" s="60"/>
      <c r="D22" s="61"/>
      <c r="E22" s="59"/>
      <c r="F22" s="59"/>
      <c r="G22" s="60"/>
      <c r="H22" s="62" t="s">
        <v>29</v>
      </c>
      <c r="I22" s="63"/>
    </row>
    <row r="23" spans="1:9" ht="117.75" customHeight="1" x14ac:dyDescent="0.2">
      <c r="A23" s="64" t="s">
        <v>30</v>
      </c>
      <c r="B23" s="65" t="s">
        <v>31</v>
      </c>
      <c r="C23" s="42"/>
      <c r="D23" s="66" t="s">
        <v>32</v>
      </c>
      <c r="E23" s="67"/>
      <c r="F23" s="67"/>
      <c r="G23" s="68"/>
      <c r="H23" s="69" t="s">
        <v>33</v>
      </c>
      <c r="I23" s="70">
        <f>(8265+41*300)*2*0.6*4.53*1.4*(1+0.1)*0.825</f>
        <v>142030.89747000003</v>
      </c>
    </row>
    <row r="24" spans="1:9" ht="15.75" customHeight="1" x14ac:dyDescent="0.2">
      <c r="A24" s="64"/>
      <c r="B24" s="51" t="s">
        <v>24</v>
      </c>
      <c r="C24" s="50"/>
      <c r="D24" s="51"/>
      <c r="E24" s="49"/>
      <c r="F24" s="49"/>
      <c r="G24" s="50"/>
      <c r="H24" s="52"/>
      <c r="I24" s="71"/>
    </row>
    <row r="25" spans="1:9" ht="25.5" customHeight="1" x14ac:dyDescent="0.2">
      <c r="A25" s="64"/>
      <c r="B25" s="72" t="s">
        <v>25</v>
      </c>
      <c r="C25" s="73"/>
      <c r="D25" s="72" t="s">
        <v>34</v>
      </c>
      <c r="E25" s="74"/>
      <c r="F25" s="74"/>
      <c r="G25" s="73"/>
      <c r="H25" s="57"/>
      <c r="I25" s="58"/>
    </row>
    <row r="26" spans="1:9" ht="38.25" customHeight="1" x14ac:dyDescent="0.2">
      <c r="A26" s="64"/>
      <c r="B26" s="72"/>
      <c r="C26" s="73"/>
      <c r="D26" s="72" t="s">
        <v>27</v>
      </c>
      <c r="E26" s="74"/>
      <c r="F26" s="74"/>
      <c r="G26" s="73"/>
      <c r="H26" s="57"/>
      <c r="I26" s="58"/>
    </row>
    <row r="27" spans="1:9" ht="25.5" customHeight="1" x14ac:dyDescent="0.2">
      <c r="A27" s="64"/>
      <c r="B27" s="72"/>
      <c r="C27" s="73"/>
      <c r="D27" s="72" t="s">
        <v>35</v>
      </c>
      <c r="E27" s="74"/>
      <c r="F27" s="74"/>
      <c r="G27" s="73"/>
      <c r="H27" s="57"/>
      <c r="I27" s="58"/>
    </row>
    <row r="28" spans="1:9" ht="25.5" customHeight="1" x14ac:dyDescent="0.2">
      <c r="A28" s="64"/>
      <c r="B28" s="72"/>
      <c r="C28" s="73"/>
      <c r="D28" s="72" t="s">
        <v>36</v>
      </c>
      <c r="E28" s="74"/>
      <c r="F28" s="74"/>
      <c r="G28" s="73"/>
      <c r="H28" s="57"/>
      <c r="I28" s="58"/>
    </row>
    <row r="29" spans="1:9" ht="54.75" customHeight="1" x14ac:dyDescent="0.2">
      <c r="A29" s="64"/>
      <c r="B29" s="61" t="s">
        <v>28</v>
      </c>
      <c r="C29" s="60"/>
      <c r="D29" s="61"/>
      <c r="E29" s="59"/>
      <c r="F29" s="59"/>
      <c r="G29" s="60"/>
      <c r="H29" s="62" t="s">
        <v>37</v>
      </c>
      <c r="I29" s="63"/>
    </row>
    <row r="30" spans="1:9" ht="118.5" customHeight="1" x14ac:dyDescent="0.2">
      <c r="A30" s="64" t="s">
        <v>38</v>
      </c>
      <c r="B30" s="65" t="s">
        <v>39</v>
      </c>
      <c r="C30" s="42"/>
      <c r="D30" s="43" t="s">
        <v>40</v>
      </c>
      <c r="E30" s="44"/>
      <c r="F30" s="44"/>
      <c r="G30" s="45"/>
      <c r="H30" s="75" t="s">
        <v>41</v>
      </c>
      <c r="I30" s="70">
        <f>(8265+41*255)*2*0.6*4.53*1.4*(1+0.1)*0.825</f>
        <v>129288.51936000001</v>
      </c>
    </row>
    <row r="31" spans="1:9" ht="15" customHeight="1" x14ac:dyDescent="0.2">
      <c r="A31" s="64"/>
      <c r="B31" s="76" t="s">
        <v>24</v>
      </c>
      <c r="C31" s="77"/>
      <c r="D31" s="78"/>
      <c r="E31" s="79"/>
      <c r="F31" s="79"/>
      <c r="G31" s="80"/>
      <c r="H31" s="75"/>
      <c r="I31" s="81"/>
    </row>
    <row r="32" spans="1:9" ht="25.5" customHeight="1" x14ac:dyDescent="0.2">
      <c r="A32" s="64"/>
      <c r="B32" s="82" t="s">
        <v>25</v>
      </c>
      <c r="C32" s="83"/>
      <c r="D32" s="82" t="s">
        <v>34</v>
      </c>
      <c r="E32" s="84"/>
      <c r="F32" s="84"/>
      <c r="G32" s="83"/>
      <c r="H32" s="75"/>
      <c r="I32" s="81"/>
    </row>
    <row r="33" spans="1:9" ht="39" customHeight="1" x14ac:dyDescent="0.2">
      <c r="A33" s="64"/>
      <c r="B33" s="76"/>
      <c r="C33" s="77"/>
      <c r="D33" s="82" t="s">
        <v>27</v>
      </c>
      <c r="E33" s="84"/>
      <c r="F33" s="84"/>
      <c r="G33" s="83"/>
      <c r="H33" s="75"/>
      <c r="I33" s="81"/>
    </row>
    <row r="34" spans="1:9" ht="25.5" customHeight="1" x14ac:dyDescent="0.2">
      <c r="A34" s="64"/>
      <c r="B34" s="76"/>
      <c r="C34" s="77"/>
      <c r="D34" s="82" t="s">
        <v>35</v>
      </c>
      <c r="E34" s="84"/>
      <c r="F34" s="84"/>
      <c r="G34" s="83"/>
      <c r="H34" s="75"/>
      <c r="I34" s="81"/>
    </row>
    <row r="35" spans="1:9" ht="25.5" customHeight="1" x14ac:dyDescent="0.2">
      <c r="A35" s="64"/>
      <c r="B35" s="76"/>
      <c r="C35" s="77"/>
      <c r="D35" s="82" t="s">
        <v>36</v>
      </c>
      <c r="E35" s="84"/>
      <c r="F35" s="84"/>
      <c r="G35" s="83"/>
      <c r="H35" s="75"/>
      <c r="I35" s="81"/>
    </row>
    <row r="36" spans="1:9" ht="51.75" customHeight="1" x14ac:dyDescent="0.2">
      <c r="A36" s="64"/>
      <c r="B36" s="78" t="s">
        <v>28</v>
      </c>
      <c r="C36" s="80"/>
      <c r="D36" s="78"/>
      <c r="E36" s="79"/>
      <c r="F36" s="79"/>
      <c r="G36" s="80"/>
      <c r="H36" s="75" t="s">
        <v>37</v>
      </c>
      <c r="I36" s="81"/>
    </row>
    <row r="37" spans="1:9" ht="119.25" customHeight="1" x14ac:dyDescent="0.2">
      <c r="A37" s="64" t="s">
        <v>42</v>
      </c>
      <c r="B37" s="65" t="s">
        <v>43</v>
      </c>
      <c r="C37" s="42"/>
      <c r="D37" s="43" t="s">
        <v>40</v>
      </c>
      <c r="E37" s="44"/>
      <c r="F37" s="44"/>
      <c r="G37" s="45"/>
      <c r="H37" s="75" t="s">
        <v>41</v>
      </c>
      <c r="I37" s="70">
        <f>(8265+41*255)*2*0.6*4.53*1.4*(1+0.1)*0.825</f>
        <v>129288.51936000001</v>
      </c>
    </row>
    <row r="38" spans="1:9" ht="17.25" customHeight="1" x14ac:dyDescent="0.2">
      <c r="A38" s="64"/>
      <c r="B38" s="76" t="s">
        <v>24</v>
      </c>
      <c r="C38" s="77"/>
      <c r="D38" s="78"/>
      <c r="E38" s="79"/>
      <c r="F38" s="79"/>
      <c r="G38" s="80"/>
      <c r="H38" s="75"/>
      <c r="I38" s="81"/>
    </row>
    <row r="39" spans="1:9" ht="26.25" customHeight="1" x14ac:dyDescent="0.2">
      <c r="A39" s="64"/>
      <c r="B39" s="82" t="s">
        <v>25</v>
      </c>
      <c r="C39" s="83"/>
      <c r="D39" s="82" t="s">
        <v>34</v>
      </c>
      <c r="E39" s="84"/>
      <c r="F39" s="84"/>
      <c r="G39" s="83"/>
      <c r="H39" s="75"/>
      <c r="I39" s="81"/>
    </row>
    <row r="40" spans="1:9" ht="40.5" customHeight="1" x14ac:dyDescent="0.2">
      <c r="A40" s="64"/>
      <c r="B40" s="76"/>
      <c r="C40" s="77"/>
      <c r="D40" s="82" t="s">
        <v>27</v>
      </c>
      <c r="E40" s="84"/>
      <c r="F40" s="84"/>
      <c r="G40" s="83"/>
      <c r="H40" s="75"/>
      <c r="I40" s="81"/>
    </row>
    <row r="41" spans="1:9" ht="27.75" customHeight="1" x14ac:dyDescent="0.2">
      <c r="A41" s="64"/>
      <c r="B41" s="76"/>
      <c r="C41" s="77"/>
      <c r="D41" s="82" t="s">
        <v>35</v>
      </c>
      <c r="E41" s="84"/>
      <c r="F41" s="84"/>
      <c r="G41" s="83"/>
      <c r="H41" s="75"/>
      <c r="I41" s="81"/>
    </row>
    <row r="42" spans="1:9" ht="27.75" customHeight="1" x14ac:dyDescent="0.2">
      <c r="A42" s="64"/>
      <c r="B42" s="76"/>
      <c r="C42" s="77"/>
      <c r="D42" s="82" t="s">
        <v>36</v>
      </c>
      <c r="E42" s="84"/>
      <c r="F42" s="84"/>
      <c r="G42" s="83"/>
      <c r="H42" s="75"/>
      <c r="I42" s="81"/>
    </row>
    <row r="43" spans="1:9" ht="51.75" customHeight="1" x14ac:dyDescent="0.2">
      <c r="A43" s="64"/>
      <c r="B43" s="78" t="s">
        <v>28</v>
      </c>
      <c r="C43" s="80"/>
      <c r="D43" s="78"/>
      <c r="E43" s="79"/>
      <c r="F43" s="79"/>
      <c r="G43" s="80"/>
      <c r="H43" s="75" t="s">
        <v>37</v>
      </c>
      <c r="I43" s="81"/>
    </row>
    <row r="44" spans="1:9" ht="102.75" customHeight="1" x14ac:dyDescent="0.2">
      <c r="A44" s="64" t="s">
        <v>44</v>
      </c>
      <c r="B44" s="65" t="s">
        <v>45</v>
      </c>
      <c r="C44" s="42"/>
      <c r="D44" s="43" t="s">
        <v>46</v>
      </c>
      <c r="E44" s="44"/>
      <c r="F44" s="44"/>
      <c r="G44" s="45"/>
      <c r="H44" s="75" t="s">
        <v>47</v>
      </c>
      <c r="I44" s="70">
        <f>(11960*1*0.6*4.53*1.4*(1+0.1)*0.825)</f>
        <v>41300.499240000005</v>
      </c>
    </row>
    <row r="45" spans="1:9" ht="16.5" customHeight="1" x14ac:dyDescent="0.2">
      <c r="A45" s="64"/>
      <c r="B45" s="76" t="s">
        <v>24</v>
      </c>
      <c r="C45" s="77"/>
      <c r="D45" s="78"/>
      <c r="E45" s="79"/>
      <c r="F45" s="79"/>
      <c r="G45" s="80"/>
      <c r="H45" s="75"/>
      <c r="I45" s="81"/>
    </row>
    <row r="46" spans="1:9" ht="25.5" customHeight="1" x14ac:dyDescent="0.2">
      <c r="A46" s="64"/>
      <c r="B46" s="82" t="s">
        <v>25</v>
      </c>
      <c r="C46" s="83"/>
      <c r="D46" s="82" t="s">
        <v>34</v>
      </c>
      <c r="E46" s="84"/>
      <c r="F46" s="84"/>
      <c r="G46" s="83"/>
      <c r="H46" s="75"/>
      <c r="I46" s="81"/>
    </row>
    <row r="47" spans="1:9" ht="40.5" customHeight="1" x14ac:dyDescent="0.2">
      <c r="A47" s="64"/>
      <c r="B47" s="76"/>
      <c r="C47" s="77"/>
      <c r="D47" s="82" t="s">
        <v>27</v>
      </c>
      <c r="E47" s="84"/>
      <c r="F47" s="84"/>
      <c r="G47" s="83"/>
      <c r="H47" s="75"/>
      <c r="I47" s="81"/>
    </row>
    <row r="48" spans="1:9" ht="25.5" customHeight="1" x14ac:dyDescent="0.2">
      <c r="A48" s="64"/>
      <c r="B48" s="76"/>
      <c r="C48" s="77"/>
      <c r="D48" s="82" t="s">
        <v>35</v>
      </c>
      <c r="E48" s="84"/>
      <c r="F48" s="84"/>
      <c r="G48" s="83"/>
      <c r="H48" s="75"/>
      <c r="I48" s="81"/>
    </row>
    <row r="49" spans="1:9" ht="27" customHeight="1" x14ac:dyDescent="0.2">
      <c r="A49" s="64"/>
      <c r="B49" s="76"/>
      <c r="C49" s="77"/>
      <c r="D49" s="82" t="s">
        <v>36</v>
      </c>
      <c r="E49" s="84"/>
      <c r="F49" s="84"/>
      <c r="G49" s="83"/>
      <c r="H49" s="75"/>
      <c r="I49" s="81"/>
    </row>
    <row r="50" spans="1:9" ht="51.75" customHeight="1" x14ac:dyDescent="0.2">
      <c r="A50" s="64"/>
      <c r="B50" s="78" t="s">
        <v>28</v>
      </c>
      <c r="C50" s="80"/>
      <c r="D50" s="78"/>
      <c r="E50" s="79"/>
      <c r="F50" s="79"/>
      <c r="G50" s="80"/>
      <c r="H50" s="75" t="s">
        <v>37</v>
      </c>
      <c r="I50" s="81"/>
    </row>
    <row r="51" spans="1:9" ht="105.75" customHeight="1" x14ac:dyDescent="0.2">
      <c r="A51" s="64" t="s">
        <v>48</v>
      </c>
      <c r="B51" s="65" t="s">
        <v>49</v>
      </c>
      <c r="C51" s="42"/>
      <c r="D51" s="43" t="s">
        <v>46</v>
      </c>
      <c r="E51" s="44"/>
      <c r="F51" s="44"/>
      <c r="G51" s="45"/>
      <c r="H51" s="75" t="s">
        <v>47</v>
      </c>
      <c r="I51" s="70">
        <f>(11960*1*0.6*4.53*1.4*(1+0.1)*0.825)</f>
        <v>41300.499240000005</v>
      </c>
    </row>
    <row r="52" spans="1:9" ht="16.5" customHeight="1" x14ac:dyDescent="0.2">
      <c r="A52" s="64"/>
      <c r="B52" s="76" t="s">
        <v>24</v>
      </c>
      <c r="C52" s="77"/>
      <c r="D52" s="78"/>
      <c r="E52" s="79"/>
      <c r="F52" s="79"/>
      <c r="G52" s="80"/>
      <c r="H52" s="75"/>
      <c r="I52" s="81"/>
    </row>
    <row r="53" spans="1:9" ht="27" customHeight="1" x14ac:dyDescent="0.2">
      <c r="A53" s="64"/>
      <c r="B53" s="82" t="s">
        <v>25</v>
      </c>
      <c r="C53" s="83"/>
      <c r="D53" s="82" t="s">
        <v>34</v>
      </c>
      <c r="E53" s="84"/>
      <c r="F53" s="84"/>
      <c r="G53" s="83"/>
      <c r="H53" s="75"/>
      <c r="I53" s="81"/>
    </row>
    <row r="54" spans="1:9" ht="36.75" customHeight="1" x14ac:dyDescent="0.2">
      <c r="A54" s="64"/>
      <c r="B54" s="76"/>
      <c r="C54" s="77"/>
      <c r="D54" s="82" t="s">
        <v>27</v>
      </c>
      <c r="E54" s="84"/>
      <c r="F54" s="84"/>
      <c r="G54" s="83"/>
      <c r="H54" s="75"/>
      <c r="I54" s="81"/>
    </row>
    <row r="55" spans="1:9" ht="27" customHeight="1" x14ac:dyDescent="0.2">
      <c r="A55" s="64"/>
      <c r="B55" s="76"/>
      <c r="C55" s="77"/>
      <c r="D55" s="82" t="s">
        <v>35</v>
      </c>
      <c r="E55" s="84"/>
      <c r="F55" s="84"/>
      <c r="G55" s="83"/>
      <c r="H55" s="75"/>
      <c r="I55" s="81"/>
    </row>
    <row r="56" spans="1:9" ht="29.25" customHeight="1" x14ac:dyDescent="0.2">
      <c r="A56" s="64"/>
      <c r="B56" s="76"/>
      <c r="C56" s="77"/>
      <c r="D56" s="82" t="s">
        <v>36</v>
      </c>
      <c r="E56" s="84"/>
      <c r="F56" s="84"/>
      <c r="G56" s="83"/>
      <c r="H56" s="75"/>
      <c r="I56" s="81"/>
    </row>
    <row r="57" spans="1:9" ht="51.75" customHeight="1" x14ac:dyDescent="0.2">
      <c r="A57" s="64"/>
      <c r="B57" s="78" t="s">
        <v>28</v>
      </c>
      <c r="C57" s="80"/>
      <c r="D57" s="78"/>
      <c r="E57" s="79"/>
      <c r="F57" s="79"/>
      <c r="G57" s="80"/>
      <c r="H57" s="75" t="s">
        <v>37</v>
      </c>
      <c r="I57" s="81"/>
    </row>
    <row r="58" spans="1:9" ht="103.5" customHeight="1" x14ac:dyDescent="0.2">
      <c r="A58" s="64" t="s">
        <v>50</v>
      </c>
      <c r="B58" s="65" t="s">
        <v>51</v>
      </c>
      <c r="C58" s="42"/>
      <c r="D58" s="43" t="s">
        <v>46</v>
      </c>
      <c r="E58" s="44"/>
      <c r="F58" s="44"/>
      <c r="G58" s="45"/>
      <c r="H58" s="75" t="s">
        <v>47</v>
      </c>
      <c r="I58" s="70">
        <f>(11960*1*0.6*4.53*1.4*(1+0.1)*0.825)</f>
        <v>41300.499240000005</v>
      </c>
    </row>
    <row r="59" spans="1:9" ht="15.75" customHeight="1" x14ac:dyDescent="0.2">
      <c r="A59" s="64"/>
      <c r="B59" s="76" t="s">
        <v>24</v>
      </c>
      <c r="C59" s="77"/>
      <c r="D59" s="78"/>
      <c r="E59" s="79"/>
      <c r="F59" s="79"/>
      <c r="G59" s="80"/>
      <c r="H59" s="75"/>
      <c r="I59" s="81"/>
    </row>
    <row r="60" spans="1:9" ht="27" customHeight="1" x14ac:dyDescent="0.2">
      <c r="A60" s="64"/>
      <c r="B60" s="82" t="s">
        <v>25</v>
      </c>
      <c r="C60" s="83"/>
      <c r="D60" s="82" t="s">
        <v>34</v>
      </c>
      <c r="E60" s="84"/>
      <c r="F60" s="84"/>
      <c r="G60" s="83"/>
      <c r="H60" s="75"/>
      <c r="I60" s="81"/>
    </row>
    <row r="61" spans="1:9" ht="36.75" customHeight="1" x14ac:dyDescent="0.2">
      <c r="A61" s="64"/>
      <c r="B61" s="76"/>
      <c r="C61" s="77"/>
      <c r="D61" s="82" t="s">
        <v>27</v>
      </c>
      <c r="E61" s="84"/>
      <c r="F61" s="84"/>
      <c r="G61" s="83"/>
      <c r="H61" s="75"/>
      <c r="I61" s="81"/>
    </row>
    <row r="62" spans="1:9" ht="26.25" customHeight="1" x14ac:dyDescent="0.2">
      <c r="A62" s="64"/>
      <c r="B62" s="76"/>
      <c r="C62" s="77"/>
      <c r="D62" s="82" t="s">
        <v>35</v>
      </c>
      <c r="E62" s="84"/>
      <c r="F62" s="84"/>
      <c r="G62" s="83"/>
      <c r="H62" s="75"/>
      <c r="I62" s="81"/>
    </row>
    <row r="63" spans="1:9" ht="27.75" customHeight="1" x14ac:dyDescent="0.2">
      <c r="A63" s="64"/>
      <c r="B63" s="76"/>
      <c r="C63" s="77"/>
      <c r="D63" s="82" t="s">
        <v>36</v>
      </c>
      <c r="E63" s="84"/>
      <c r="F63" s="84"/>
      <c r="G63" s="83"/>
      <c r="H63" s="75"/>
      <c r="I63" s="81"/>
    </row>
    <row r="64" spans="1:9" ht="51.75" customHeight="1" x14ac:dyDescent="0.2">
      <c r="A64" s="64"/>
      <c r="B64" s="78" t="s">
        <v>28</v>
      </c>
      <c r="C64" s="80"/>
      <c r="D64" s="78"/>
      <c r="E64" s="79"/>
      <c r="F64" s="79"/>
      <c r="G64" s="80"/>
      <c r="H64" s="75" t="s">
        <v>37</v>
      </c>
      <c r="I64" s="81"/>
    </row>
    <row r="65" spans="1:9" ht="116.25" customHeight="1" x14ac:dyDescent="0.2">
      <c r="A65" s="64" t="s">
        <v>52</v>
      </c>
      <c r="B65" s="85" t="s">
        <v>53</v>
      </c>
      <c r="C65" s="86"/>
      <c r="D65" s="87" t="s">
        <v>54</v>
      </c>
      <c r="E65" s="88"/>
      <c r="F65" s="88"/>
      <c r="G65" s="89"/>
      <c r="H65" s="75" t="s">
        <v>55</v>
      </c>
      <c r="I65" s="81">
        <f>(7763+42*390) * 1 * 0.6 * 4.53 * 1.4 * (1 + 0.1) * 0.825</f>
        <v>83371.066317000004</v>
      </c>
    </row>
    <row r="66" spans="1:9" ht="16.5" customHeight="1" x14ac:dyDescent="0.2">
      <c r="A66" s="64"/>
      <c r="B66" s="90" t="s">
        <v>24</v>
      </c>
      <c r="C66" s="90"/>
      <c r="D66" s="91"/>
      <c r="E66" s="92"/>
      <c r="F66" s="92"/>
      <c r="G66" s="93"/>
      <c r="H66" s="52"/>
      <c r="I66" s="71"/>
    </row>
    <row r="67" spans="1:9" ht="27" customHeight="1" x14ac:dyDescent="0.2">
      <c r="A67" s="64"/>
      <c r="B67" s="94" t="s">
        <v>25</v>
      </c>
      <c r="C67" s="94"/>
      <c r="D67" s="94" t="s">
        <v>34</v>
      </c>
      <c r="E67" s="94"/>
      <c r="F67" s="94"/>
      <c r="G67" s="94"/>
      <c r="H67" s="57"/>
      <c r="I67" s="58"/>
    </row>
    <row r="68" spans="1:9" ht="39" customHeight="1" x14ac:dyDescent="0.2">
      <c r="A68" s="64"/>
      <c r="B68" s="72"/>
      <c r="C68" s="73"/>
      <c r="D68" s="94" t="s">
        <v>27</v>
      </c>
      <c r="E68" s="94"/>
      <c r="F68" s="94"/>
      <c r="G68" s="94"/>
      <c r="H68" s="57"/>
      <c r="I68" s="58"/>
    </row>
    <row r="69" spans="1:9" ht="27" customHeight="1" x14ac:dyDescent="0.2">
      <c r="A69" s="64"/>
      <c r="B69" s="72"/>
      <c r="C69" s="73"/>
      <c r="D69" s="94" t="s">
        <v>35</v>
      </c>
      <c r="E69" s="94"/>
      <c r="F69" s="94"/>
      <c r="G69" s="94"/>
      <c r="H69" s="57"/>
      <c r="I69" s="58"/>
    </row>
    <row r="70" spans="1:9" ht="26.25" customHeight="1" x14ac:dyDescent="0.2">
      <c r="A70" s="64"/>
      <c r="B70" s="82"/>
      <c r="C70" s="83"/>
      <c r="D70" s="94" t="s">
        <v>36</v>
      </c>
      <c r="E70" s="94"/>
      <c r="F70" s="94"/>
      <c r="G70" s="94"/>
      <c r="H70" s="75"/>
      <c r="I70" s="58"/>
    </row>
    <row r="71" spans="1:9" ht="51.75" customHeight="1" x14ac:dyDescent="0.2">
      <c r="A71" s="64"/>
      <c r="B71" s="94" t="s">
        <v>28</v>
      </c>
      <c r="C71" s="94"/>
      <c r="D71" s="61"/>
      <c r="E71" s="59"/>
      <c r="F71" s="59"/>
      <c r="G71" s="60"/>
      <c r="H71" s="95" t="s">
        <v>37</v>
      </c>
      <c r="I71" s="63"/>
    </row>
    <row r="72" spans="1:9" ht="106.5" customHeight="1" x14ac:dyDescent="0.2">
      <c r="A72" s="64" t="s">
        <v>56</v>
      </c>
      <c r="B72" s="85" t="s">
        <v>57</v>
      </c>
      <c r="C72" s="86"/>
      <c r="D72" s="82" t="s">
        <v>58</v>
      </c>
      <c r="E72" s="84"/>
      <c r="F72" s="84"/>
      <c r="G72" s="83"/>
      <c r="H72" s="75" t="s">
        <v>59</v>
      </c>
      <c r="I72" s="81">
        <f>(0+800*1)*3*0.5*4.53</f>
        <v>5436</v>
      </c>
    </row>
    <row r="73" spans="1:9" ht="15" customHeight="1" x14ac:dyDescent="0.2">
      <c r="A73" s="96" t="s">
        <v>60</v>
      </c>
      <c r="B73" s="51" t="s">
        <v>24</v>
      </c>
      <c r="C73" s="50"/>
      <c r="D73" s="51"/>
      <c r="E73" s="49"/>
      <c r="F73" s="49"/>
      <c r="G73" s="50"/>
      <c r="H73" s="52"/>
      <c r="I73" s="71"/>
    </row>
    <row r="74" spans="1:9" ht="24" customHeight="1" x14ac:dyDescent="0.2">
      <c r="A74" s="97" t="s">
        <v>60</v>
      </c>
      <c r="B74" s="72" t="s">
        <v>61</v>
      </c>
      <c r="C74" s="73"/>
      <c r="D74" s="72" t="s">
        <v>62</v>
      </c>
      <c r="E74" s="74"/>
      <c r="F74" s="74"/>
      <c r="G74" s="73"/>
      <c r="H74" s="57"/>
      <c r="I74" s="58"/>
    </row>
    <row r="75" spans="1:9" ht="39" customHeight="1" x14ac:dyDescent="0.2">
      <c r="A75" s="97" t="s">
        <v>60</v>
      </c>
      <c r="B75" s="72"/>
      <c r="C75" s="73"/>
      <c r="D75" s="72" t="s">
        <v>27</v>
      </c>
      <c r="E75" s="74"/>
      <c r="F75" s="74"/>
      <c r="G75" s="73"/>
      <c r="H75" s="57"/>
      <c r="I75" s="58"/>
    </row>
    <row r="76" spans="1:9" ht="15" customHeight="1" x14ac:dyDescent="0.2">
      <c r="A76" s="98" t="s">
        <v>60</v>
      </c>
      <c r="B76" s="61" t="s">
        <v>28</v>
      </c>
      <c r="C76" s="60"/>
      <c r="D76" s="61"/>
      <c r="E76" s="59"/>
      <c r="F76" s="59"/>
      <c r="G76" s="60"/>
      <c r="H76" s="62" t="s">
        <v>63</v>
      </c>
      <c r="I76" s="63"/>
    </row>
    <row r="77" spans="1:9" x14ac:dyDescent="0.2">
      <c r="A77" s="98" t="s">
        <v>64</v>
      </c>
      <c r="B77" s="99" t="s">
        <v>65</v>
      </c>
      <c r="C77" s="100"/>
      <c r="D77" s="99"/>
      <c r="E77" s="101"/>
      <c r="F77" s="101"/>
      <c r="G77" s="100"/>
      <c r="H77" s="102"/>
      <c r="I77" s="103">
        <f>I18+I23+I72+I30+I37+I44+I51+I58+I65</f>
        <v>707853.13412265014</v>
      </c>
    </row>
    <row r="78" spans="1:9" ht="12.75" customHeight="1" x14ac:dyDescent="0.2">
      <c r="A78" s="104" t="s">
        <v>66</v>
      </c>
      <c r="B78" s="105" t="s">
        <v>67</v>
      </c>
      <c r="C78" s="106"/>
      <c r="D78" s="105"/>
      <c r="E78" s="107"/>
      <c r="F78" s="107"/>
      <c r="G78" s="106"/>
      <c r="H78" s="95" t="s">
        <v>68</v>
      </c>
      <c r="I78" s="108">
        <f>I77*0.1</f>
        <v>70785.313412265023</v>
      </c>
    </row>
    <row r="79" spans="1:9" ht="27" customHeight="1" x14ac:dyDescent="0.2">
      <c r="A79" s="104" t="s">
        <v>69</v>
      </c>
      <c r="B79" s="105" t="s">
        <v>70</v>
      </c>
      <c r="C79" s="106"/>
      <c r="D79" s="105"/>
      <c r="E79" s="107"/>
      <c r="F79" s="107"/>
      <c r="G79" s="106"/>
      <c r="H79" s="95" t="s">
        <v>71</v>
      </c>
      <c r="I79" s="108">
        <f>18720.93/1.2</f>
        <v>15600.775000000001</v>
      </c>
    </row>
    <row r="80" spans="1:9" ht="37.5" customHeight="1" x14ac:dyDescent="0.2">
      <c r="A80" s="104" t="s">
        <v>72</v>
      </c>
      <c r="B80" s="105" t="s">
        <v>73</v>
      </c>
      <c r="C80" s="106"/>
      <c r="D80" s="109"/>
      <c r="E80" s="110"/>
      <c r="F80" s="110"/>
      <c r="G80" s="111"/>
      <c r="H80" s="95" t="s">
        <v>71</v>
      </c>
      <c r="I80" s="108">
        <v>46277.2</v>
      </c>
    </row>
    <row r="81" spans="1:9" ht="17.25" customHeight="1" x14ac:dyDescent="0.2">
      <c r="A81" s="104" t="s">
        <v>74</v>
      </c>
      <c r="B81" s="105" t="s">
        <v>75</v>
      </c>
      <c r="C81" s="106"/>
      <c r="D81" s="105"/>
      <c r="E81" s="107"/>
      <c r="F81" s="107"/>
      <c r="G81" s="106"/>
      <c r="H81" s="112" t="s">
        <v>76</v>
      </c>
      <c r="I81" s="108">
        <f>I77+I78+I79+I80</f>
        <v>840516.42253491515</v>
      </c>
    </row>
    <row r="82" spans="1:9" x14ac:dyDescent="0.2">
      <c r="A82" s="104" t="s">
        <v>77</v>
      </c>
      <c r="B82" s="105" t="s">
        <v>78</v>
      </c>
      <c r="C82" s="106"/>
      <c r="D82" s="105"/>
      <c r="E82" s="107"/>
      <c r="F82" s="107"/>
      <c r="G82" s="106"/>
      <c r="H82" s="95" t="s">
        <v>79</v>
      </c>
      <c r="I82" s="108">
        <f>ROUND(I81*20%,2)</f>
        <v>168103.28</v>
      </c>
    </row>
    <row r="83" spans="1:9" ht="12.75" customHeight="1" x14ac:dyDescent="0.2">
      <c r="A83" s="104" t="s">
        <v>80</v>
      </c>
      <c r="B83" s="113" t="s">
        <v>81</v>
      </c>
      <c r="C83" s="114"/>
      <c r="D83" s="115"/>
      <c r="E83" s="116"/>
      <c r="F83" s="116"/>
      <c r="G83" s="117"/>
      <c r="H83" s="118" t="s">
        <v>82</v>
      </c>
      <c r="I83" s="119">
        <f>I81+I82</f>
        <v>1008619.7025349152</v>
      </c>
    </row>
    <row r="85" spans="1:9" ht="15.75" x14ac:dyDescent="0.25">
      <c r="A85" s="7" t="s">
        <v>83</v>
      </c>
      <c r="B85" s="7"/>
      <c r="C85" s="7"/>
      <c r="D85" s="7"/>
      <c r="E85" s="7"/>
      <c r="F85" s="7"/>
      <c r="G85" s="7"/>
      <c r="H85" s="7"/>
      <c r="I85" s="7"/>
    </row>
    <row r="86" spans="1:9" ht="15.75" x14ac:dyDescent="0.25">
      <c r="A86" s="17" t="s">
        <v>84</v>
      </c>
      <c r="B86" s="17"/>
      <c r="C86" s="17"/>
      <c r="D86" s="7"/>
      <c r="E86" s="7"/>
      <c r="F86" s="7"/>
      <c r="G86" s="7"/>
      <c r="H86" s="7"/>
      <c r="I86" s="7"/>
    </row>
    <row r="87" spans="1:9" ht="15.75" x14ac:dyDescent="0.25">
      <c r="A87" s="17" t="s">
        <v>85</v>
      </c>
      <c r="B87" s="17"/>
      <c r="C87" s="17"/>
      <c r="D87" s="7"/>
      <c r="E87" s="7"/>
      <c r="F87" s="7"/>
      <c r="G87" s="7"/>
      <c r="H87" s="7"/>
      <c r="I87" s="7"/>
    </row>
    <row r="88" spans="1:9" ht="15.75" x14ac:dyDescent="0.25">
      <c r="A88" s="120" t="s">
        <v>86</v>
      </c>
      <c r="B88" s="7"/>
      <c r="C88" s="7"/>
      <c r="D88" s="7"/>
      <c r="E88" s="7"/>
      <c r="F88" s="7"/>
      <c r="G88" s="7"/>
      <c r="H88" s="7"/>
      <c r="I88" s="7"/>
    </row>
    <row r="89" spans="1:9" ht="15.75" x14ac:dyDescent="0.25">
      <c r="A89" s="7" t="s">
        <v>87</v>
      </c>
      <c r="B89" s="7"/>
      <c r="C89" s="7"/>
      <c r="D89" s="7"/>
      <c r="E89" s="7"/>
      <c r="F89" s="7"/>
      <c r="G89" s="7"/>
      <c r="H89" s="7"/>
      <c r="I89" s="7"/>
    </row>
  </sheetData>
  <mergeCells count="140">
    <mergeCell ref="B82:C82"/>
    <mergeCell ref="D82:G82"/>
    <mergeCell ref="D83:G83"/>
    <mergeCell ref="B79:C79"/>
    <mergeCell ref="D79:G79"/>
    <mergeCell ref="B80:C80"/>
    <mergeCell ref="D80:G80"/>
    <mergeCell ref="B81:C81"/>
    <mergeCell ref="D81:G81"/>
    <mergeCell ref="B76:C76"/>
    <mergeCell ref="D76:G76"/>
    <mergeCell ref="B77:C77"/>
    <mergeCell ref="D77:G77"/>
    <mergeCell ref="B78:C78"/>
    <mergeCell ref="D78:G78"/>
    <mergeCell ref="B73:C73"/>
    <mergeCell ref="D73:G73"/>
    <mergeCell ref="B74:C74"/>
    <mergeCell ref="D74:G74"/>
    <mergeCell ref="B75:C75"/>
    <mergeCell ref="D75:G75"/>
    <mergeCell ref="B70:C70"/>
    <mergeCell ref="D70:G70"/>
    <mergeCell ref="B71:C71"/>
    <mergeCell ref="D71:G71"/>
    <mergeCell ref="B72:C72"/>
    <mergeCell ref="D72:G72"/>
    <mergeCell ref="B67:C67"/>
    <mergeCell ref="D67:G67"/>
    <mergeCell ref="B68:C68"/>
    <mergeCell ref="D68:G68"/>
    <mergeCell ref="B69:C69"/>
    <mergeCell ref="D69:G69"/>
    <mergeCell ref="B64:C64"/>
    <mergeCell ref="D64:G64"/>
    <mergeCell ref="B65:C65"/>
    <mergeCell ref="D65:G65"/>
    <mergeCell ref="B66:C66"/>
    <mergeCell ref="D66:G66"/>
    <mergeCell ref="B61:C61"/>
    <mergeCell ref="D61:G61"/>
    <mergeCell ref="B62:C62"/>
    <mergeCell ref="D62:G62"/>
    <mergeCell ref="B63:C63"/>
    <mergeCell ref="D63:G63"/>
    <mergeCell ref="B58:C58"/>
    <mergeCell ref="D58:G58"/>
    <mergeCell ref="B59:C59"/>
    <mergeCell ref="D59:G59"/>
    <mergeCell ref="B60:C60"/>
    <mergeCell ref="D60:G60"/>
    <mergeCell ref="B55:C55"/>
    <mergeCell ref="D55:G55"/>
    <mergeCell ref="B56:C56"/>
    <mergeCell ref="D56:G56"/>
    <mergeCell ref="B57:C57"/>
    <mergeCell ref="D57:G57"/>
    <mergeCell ref="B52:C52"/>
    <mergeCell ref="D52:G52"/>
    <mergeCell ref="B53:C53"/>
    <mergeCell ref="D53:G53"/>
    <mergeCell ref="B54:C54"/>
    <mergeCell ref="D54:G54"/>
    <mergeCell ref="B49:C49"/>
    <mergeCell ref="D49:G49"/>
    <mergeCell ref="B50:C50"/>
    <mergeCell ref="D50:G50"/>
    <mergeCell ref="B51:C51"/>
    <mergeCell ref="D51:G51"/>
    <mergeCell ref="B46:C46"/>
    <mergeCell ref="D46:G46"/>
    <mergeCell ref="B47:C47"/>
    <mergeCell ref="D47:G47"/>
    <mergeCell ref="B48:C48"/>
    <mergeCell ref="D48:G48"/>
    <mergeCell ref="B43:C43"/>
    <mergeCell ref="D43:G43"/>
    <mergeCell ref="B44:C44"/>
    <mergeCell ref="D44:G44"/>
    <mergeCell ref="B45:C45"/>
    <mergeCell ref="D45:G45"/>
    <mergeCell ref="B40:C40"/>
    <mergeCell ref="D40:G40"/>
    <mergeCell ref="B41:C41"/>
    <mergeCell ref="D41:G41"/>
    <mergeCell ref="B42:C42"/>
    <mergeCell ref="D42:G42"/>
    <mergeCell ref="B37:C37"/>
    <mergeCell ref="D37:G37"/>
    <mergeCell ref="B38:C38"/>
    <mergeCell ref="D38:G38"/>
    <mergeCell ref="B39:C39"/>
    <mergeCell ref="D39:G39"/>
    <mergeCell ref="B34:C34"/>
    <mergeCell ref="D34:G34"/>
    <mergeCell ref="B35:C35"/>
    <mergeCell ref="D35:G35"/>
    <mergeCell ref="B36:C36"/>
    <mergeCell ref="D36:G36"/>
    <mergeCell ref="B31:C31"/>
    <mergeCell ref="D31:G31"/>
    <mergeCell ref="B32:C32"/>
    <mergeCell ref="D32:G32"/>
    <mergeCell ref="B33:C33"/>
    <mergeCell ref="D33:G33"/>
    <mergeCell ref="B28:C28"/>
    <mergeCell ref="D28:G28"/>
    <mergeCell ref="B29:C29"/>
    <mergeCell ref="D29:G29"/>
    <mergeCell ref="B30:C30"/>
    <mergeCell ref="D30:G30"/>
    <mergeCell ref="B25:C25"/>
    <mergeCell ref="D25:G25"/>
    <mergeCell ref="B26:C26"/>
    <mergeCell ref="D26:G26"/>
    <mergeCell ref="B27:C27"/>
    <mergeCell ref="D27:G27"/>
    <mergeCell ref="D21:G21"/>
    <mergeCell ref="B22:C22"/>
    <mergeCell ref="D22:G22"/>
    <mergeCell ref="B23:C23"/>
    <mergeCell ref="D23:G23"/>
    <mergeCell ref="B24:C24"/>
    <mergeCell ref="D24:G24"/>
    <mergeCell ref="B17:C17"/>
    <mergeCell ref="D17:G17"/>
    <mergeCell ref="B18:C18"/>
    <mergeCell ref="D18:G18"/>
    <mergeCell ref="A19:A21"/>
    <mergeCell ref="B19:C19"/>
    <mergeCell ref="D19:G19"/>
    <mergeCell ref="B20:C20"/>
    <mergeCell ref="D20:G20"/>
    <mergeCell ref="B21:C21"/>
    <mergeCell ref="C1:I1"/>
    <mergeCell ref="A11:I11"/>
    <mergeCell ref="A12:I12"/>
    <mergeCell ref="A14:I14"/>
    <mergeCell ref="B16:C16"/>
    <mergeCell ref="D16:G16"/>
  </mergeCells>
  <pageMargins left="0.11811023622047245" right="0.19685039370078741" top="7.874015748031496E-2" bottom="0.19685039370078741" header="0.31496062992125984" footer="0.31496062992125984"/>
  <pageSetup paperSize="9" orientation="portrait" useFirstPageNumber="1" r:id="rId1"/>
  <headerFooter alignWithMargins="0">
    <oddFooter>&amp;CСтраница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Новая КТП ЖСК Источник</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Лоскуткина Светлана Денисовна</dc:creator>
  <cp:lastModifiedBy>Лоскуткина Светлана Денисовна</cp:lastModifiedBy>
  <dcterms:created xsi:type="dcterms:W3CDTF">2021-04-29T05:51:17Z</dcterms:created>
  <dcterms:modified xsi:type="dcterms:W3CDTF">2021-04-29T05:51:36Z</dcterms:modified>
</cp:coreProperties>
</file>