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РекРП-Ипподромный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'РекРП-Ипподромный'!$15:$15</definedName>
    <definedName name="_xlnm.Print_Area" localSheetId="0">'РекРП-Ипподромный'!$A$1:$I$29</definedName>
  </definedNames>
  <calcPr calcId="145621"/>
</workbook>
</file>

<file path=xl/calcChain.xml><?xml version="1.0" encoding="utf-8"?>
<calcChain xmlns="http://schemas.openxmlformats.org/spreadsheetml/2006/main">
  <c r="I16" i="4" l="1"/>
  <c r="I21" i="4" s="1"/>
  <c r="I22" i="4" l="1"/>
  <c r="I23" i="4" s="1"/>
  <c r="I24" i="4" l="1"/>
  <c r="I25" i="4" s="1"/>
</calcChain>
</file>

<file path=xl/sharedStrings.xml><?xml version="1.0" encoding="utf-8"?>
<sst xmlns="http://schemas.openxmlformats.org/spreadsheetml/2006/main" count="57" uniqueCount="52">
  <si>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</si>
  <si>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</si>
  <si>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Смета № 1</t>
  </si>
  <si>
    <t xml:space="preserve">на  рабочую документацию       </t>
  </si>
  <si>
    <t>Проектирование оборудования в РП-Ипподромный ул.Ипподромная,12-16   (вакуумный выключатель  Schneider Electric EasyPact EXE 10/20/800/210-3шт,  Schneider Electric EasyPact EXE 10/20/630/210-1шт)</t>
  </si>
  <si>
    <t>(наименование работ и затрат, наименование объекта)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</si>
  <si>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</si>
  <si>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</si>
  <si>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</si>
  <si>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</si>
  <si>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</si>
  <si>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</si>
  <si>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</si>
  <si>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r>
      <t xml:space="preserve">Объекты энергетики (ОАО РАО "ЕЭС России") 2003 г. Раздел 3.3. Электросетевое строительство. Таблица 11. Электрические сети напряжением до 35 кВ п.3
</t>
    </r>
    <r>
      <rPr>
        <sz val="10"/>
        <color theme="1"/>
        <rFont val="Arial"/>
        <family val="2"/>
        <charset val="204"/>
      </rPr>
      <t>Апред=0.018(млн.руб); Аслед=0.035(млн.руб);</t>
    </r>
    <r>
      <rPr>
        <sz val="11"/>
        <color theme="1"/>
        <rFont val="Arial"/>
        <family val="2"/>
        <charset val="204"/>
      </rPr>
      <t xml:space="preserve"> 
Спред=0.2(млн.руб); Сслед=0.4(млн.руб); 
Стоим строит.
Стек=2.734700(млн.руб)
Сбаз=2.734700/8.23*1=0.332284326(млн.руб);</t>
    </r>
  </si>
  <si>
    <t>(Aслед - (Aслед - Апред) / (Сслед - Спред) * (Сслед - С)) * Кст * Ктек * K1
(0.035 - (0.035 - 0.018) / (0.4 - 0.2) * (0.4 - 0.332284326)) * 1 * 4.53 * 0.85</t>
  </si>
  <si>
    <t/>
  </si>
  <si>
    <t>Коэффициенты</t>
  </si>
  <si>
    <t>Стадия: Рабочая документация</t>
  </si>
  <si>
    <t>Кст = 1</t>
  </si>
  <si>
    <t>Ктек = 4.53
Письмо Минстроя России от 22.01.2021г. №1886-ИФ/09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</si>
  <si>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</si>
  <si>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</si>
  <si>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</si>
  <si>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</si>
  <si>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</si>
  <si>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</si>
  <si>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</si>
  <si>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</si>
  <si>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</si>
  <si>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</si>
  <si>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</si>
  <si>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</si>
  <si>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</si>
  <si>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</si>
  <si>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</si>
  <si>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</si>
  <si>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п.4-5</t>
  </si>
  <si>
    <t>Составил:</t>
  </si>
  <si>
    <t>Проверил:</t>
  </si>
  <si>
    <t>Ведущий инженер-сметчик ООО "ГЭС"</t>
  </si>
  <si>
    <t xml:space="preserve">_____________________ГолахО.И. </t>
  </si>
  <si>
    <t>_____________________Шокурова Ю.Н.</t>
  </si>
  <si>
    <t>"СОГЛАСОВАНО"</t>
  </si>
  <si>
    <t>"УТВЕРЖДАЮ"</t>
  </si>
  <si>
    <t>ПОДРЯДЧИК</t>
  </si>
  <si>
    <t xml:space="preserve">ЗАКАЗЧИК   </t>
  </si>
  <si>
    <t xml:space="preserve">Первый заместитель </t>
  </si>
  <si>
    <t>генерального директора ЗАО "СПГЭС"</t>
  </si>
  <si>
    <t>_____________А.Н.Куликов</t>
  </si>
  <si>
    <t>_____________Е.Н.Стрелин</t>
  </si>
  <si>
    <t>"______"  ________________  2021г.</t>
  </si>
  <si>
    <t xml:space="preserve">   Приложение  № 2 к договору № 2116 П от "27" мая 2021г.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</si>
</sst>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name val="Arial"/>
      <family val="2"/>
      <charset val="204"/>
    </font>
    <font>
      <sz val="9"/>
      <name val="Tahoma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0"/>
    <xf numFmtId="0" fontId="3" fillId="0" borderId="0"/>
    <xf numFmtId="0" fontId="16" fillId="0" borderId="24">
      <alignment horizontal="center"/>
    </xf>
    <xf numFmtId="0" fontId="3" fillId="0" borderId="0">
      <alignment vertical="top"/>
    </xf>
    <xf numFmtId="0" fontId="17" fillId="0" borderId="24">
      <alignment horizontal="center"/>
    </xf>
    <xf numFmtId="0" fontId="17" fillId="0" borderId="0">
      <alignment vertical="top"/>
    </xf>
    <xf numFmtId="0" fontId="17" fillId="0" borderId="0">
      <alignment horizontal="right" vertical="top" wrapText="1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24">
      <alignment horizontal="center" wrapText="1"/>
    </xf>
    <xf numFmtId="0" fontId="3" fillId="0" borderId="0">
      <alignment vertical="top"/>
    </xf>
    <xf numFmtId="0" fontId="17" fillId="0" borderId="24">
      <alignment horizontal="center"/>
    </xf>
    <xf numFmtId="0" fontId="2" fillId="0" borderId="0"/>
    <xf numFmtId="0" fontId="17" fillId="0" borderId="0"/>
    <xf numFmtId="0" fontId="17" fillId="0" borderId="24">
      <alignment horizontal="center" wrapText="1"/>
    </xf>
    <xf numFmtId="0" fontId="17" fillId="0" borderId="24">
      <alignment horizontal="center"/>
    </xf>
    <xf numFmtId="0" fontId="17" fillId="0" borderId="24">
      <alignment horizontal="center" wrapText="1"/>
    </xf>
    <xf numFmtId="0" fontId="17" fillId="0" borderId="24">
      <alignment horizontal="center"/>
    </xf>
    <xf numFmtId="0" fontId="17" fillId="0" borderId="0">
      <alignment horizontal="center" vertical="top" wrapText="1"/>
    </xf>
    <xf numFmtId="0" fontId="17" fillId="0" borderId="0">
      <alignment horizontal="center"/>
    </xf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7" fillId="0" borderId="0">
      <alignment horizontal="left" vertical="top"/>
    </xf>
    <xf numFmtId="0" fontId="17" fillId="0" borderId="0"/>
  </cellStyleXfs>
  <cellXfs count="86">
    <xf numFmtId="0" fontId="0" fillId="0" borderId="0" xfId="0"/>
    <xf numFmtId="0" fontId="2" fillId="0" borderId="0" xfId="1" applyFont="1"/>
    <xf numFmtId="0" fontId="2" fillId="0" borderId="0" xfId="1" applyNumberFormat="1" applyFont="1"/>
    <xf numFmtId="0" fontId="2" fillId="0" borderId="0" xfId="1" applyNumberFormat="1" applyFont="1" applyAlignment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9" fillId="0" borderId="2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4" fontId="5" fillId="0" borderId="9" xfId="0" applyNumberFormat="1" applyFont="1" applyBorder="1" applyAlignment="1">
      <alignment horizontal="right" vertical="top" wrapText="1"/>
    </xf>
    <xf numFmtId="2" fontId="4" fillId="0" borderId="0" xfId="0" applyNumberFormat="1" applyFont="1"/>
    <xf numFmtId="49" fontId="11" fillId="0" borderId="13" xfId="0" applyNumberFormat="1" applyFont="1" applyBorder="1" applyAlignment="1">
      <alignment horizontal="righ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right" vertical="top" wrapText="1"/>
    </xf>
    <xf numFmtId="49" fontId="11" fillId="0" borderId="17" xfId="0" applyNumberFormat="1" applyFont="1" applyBorder="1" applyAlignment="1">
      <alignment horizontal="right" vertical="top" wrapText="1"/>
    </xf>
    <xf numFmtId="0" fontId="5" fillId="0" borderId="17" xfId="0" applyNumberFormat="1" applyFont="1" applyBorder="1" applyAlignment="1">
      <alignment horizontal="left" vertical="top" wrapText="1"/>
    </xf>
    <xf numFmtId="0" fontId="5" fillId="0" borderId="17" xfId="0" applyNumberFormat="1" applyFont="1" applyBorder="1" applyAlignment="1">
      <alignment horizontal="right" vertical="top" wrapText="1"/>
    </xf>
    <xf numFmtId="0" fontId="13" fillId="0" borderId="17" xfId="0" applyNumberFormat="1" applyFont="1" applyBorder="1" applyAlignment="1">
      <alignment horizontal="center" wrapText="1"/>
    </xf>
    <xf numFmtId="49" fontId="7" fillId="0" borderId="21" xfId="0" applyNumberFormat="1" applyFont="1" applyBorder="1" applyAlignment="1">
      <alignment horizontal="right" vertical="top" wrapText="1"/>
    </xf>
    <xf numFmtId="0" fontId="14" fillId="0" borderId="21" xfId="0" applyNumberFormat="1" applyFont="1" applyBorder="1" applyAlignment="1">
      <alignment horizontal="left" vertical="top" wrapText="1"/>
    </xf>
    <xf numFmtId="0" fontId="14" fillId="0" borderId="21" xfId="0" applyNumberFormat="1" applyFont="1" applyBorder="1" applyAlignment="1">
      <alignment horizontal="right" vertical="top" wrapText="1"/>
    </xf>
    <xf numFmtId="0" fontId="9" fillId="0" borderId="0" xfId="0" applyFont="1"/>
    <xf numFmtId="49" fontId="11" fillId="0" borderId="21" xfId="0" applyNumberFormat="1" applyFont="1" applyBorder="1" applyAlignment="1">
      <alignment horizontal="center" vertical="top" wrapText="1"/>
    </xf>
    <xf numFmtId="0" fontId="11" fillId="0" borderId="21" xfId="0" applyNumberFormat="1" applyFont="1" applyBorder="1" applyAlignment="1">
      <alignment horizontal="left" vertical="top" wrapText="1"/>
    </xf>
    <xf numFmtId="4" fontId="11" fillId="0" borderId="21" xfId="0" applyNumberFormat="1" applyFont="1" applyBorder="1" applyAlignment="1">
      <alignment horizontal="right" vertical="top" wrapText="1"/>
    </xf>
    <xf numFmtId="4" fontId="4" fillId="0" borderId="0" xfId="0" applyNumberFormat="1" applyFont="1"/>
    <xf numFmtId="49" fontId="11" fillId="0" borderId="24" xfId="0" applyNumberFormat="1" applyFont="1" applyBorder="1" applyAlignment="1">
      <alignment horizontal="center" vertical="top" wrapText="1"/>
    </xf>
    <xf numFmtId="0" fontId="5" fillId="0" borderId="24" xfId="0" applyNumberFormat="1" applyFont="1" applyBorder="1" applyAlignment="1">
      <alignment horizontal="left" vertical="top" wrapText="1"/>
    </xf>
    <xf numFmtId="4" fontId="5" fillId="0" borderId="24" xfId="0" applyNumberFormat="1" applyFont="1" applyBorder="1" applyAlignment="1">
      <alignment horizontal="right" vertical="top" wrapText="1"/>
    </xf>
    <xf numFmtId="0" fontId="14" fillId="0" borderId="24" xfId="0" applyNumberFormat="1" applyFont="1" applyBorder="1" applyAlignment="1">
      <alignment horizontal="left" vertical="top" wrapText="1"/>
    </xf>
    <xf numFmtId="0" fontId="15" fillId="0" borderId="24" xfId="0" applyNumberFormat="1" applyFont="1" applyBorder="1" applyAlignment="1">
      <alignment horizontal="left" vertical="top" wrapText="1"/>
    </xf>
    <xf numFmtId="4" fontId="11" fillId="0" borderId="24" xfId="0" applyNumberFormat="1" applyFont="1" applyBorder="1" applyAlignment="1">
      <alignment horizontal="right" vertical="top" wrapText="1"/>
    </xf>
    <xf numFmtId="0" fontId="5" fillId="0" borderId="0" xfId="0" applyNumberFormat="1" applyFont="1" applyAlignment="1">
      <alignment wrapText="1"/>
    </xf>
    <xf numFmtId="0" fontId="18" fillId="0" borderId="0" xfId="0" applyFont="1"/>
    <xf numFmtId="0" fontId="5" fillId="0" borderId="0" xfId="0" applyNumberFormat="1" applyFont="1" applyAlignment="1">
      <alignment horizontal="left" vertical="top"/>
    </xf>
    <xf numFmtId="0" fontId="5" fillId="0" borderId="0" xfId="0" applyNumberFormat="1" applyFont="1"/>
    <xf numFmtId="0" fontId="19" fillId="0" borderId="0" xfId="0" applyFont="1"/>
    <xf numFmtId="0" fontId="10" fillId="0" borderId="0" xfId="0" applyNumberFormat="1" applyFont="1" applyAlignment="1">
      <alignment wrapText="1"/>
    </xf>
    <xf numFmtId="0" fontId="12" fillId="0" borderId="0" xfId="0" applyFont="1"/>
    <xf numFmtId="0" fontId="12" fillId="0" borderId="0" xfId="0" applyNumberFormat="1" applyFont="1"/>
    <xf numFmtId="0" fontId="5" fillId="0" borderId="0" xfId="0" applyNumberFormat="1" applyFont="1" applyAlignment="1"/>
    <xf numFmtId="0" fontId="12" fillId="0" borderId="0" xfId="0" applyNumberFormat="1" applyFont="1" applyAlignment="1">
      <alignment horizontal="left" vertical="top" wrapText="1"/>
    </xf>
    <xf numFmtId="0" fontId="2" fillId="0" borderId="0" xfId="0" applyFont="1"/>
    <xf numFmtId="0" fontId="20" fillId="0" borderId="0" xfId="0" applyFont="1"/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25" xfId="0" applyNumberFormat="1" applyFont="1" applyBorder="1" applyAlignment="1">
      <alignment horizontal="left" vertical="top" wrapText="1"/>
    </xf>
    <xf numFmtId="0" fontId="5" fillId="0" borderId="26" xfId="0" applyNumberFormat="1" applyFont="1" applyBorder="1" applyAlignment="1">
      <alignment horizontal="left" vertical="top" wrapText="1"/>
    </xf>
    <xf numFmtId="0" fontId="5" fillId="0" borderId="27" xfId="0" applyNumberFormat="1" applyFont="1" applyBorder="1" applyAlignment="1">
      <alignment horizontal="left" vertical="top" wrapText="1"/>
    </xf>
    <xf numFmtId="0" fontId="11" fillId="0" borderId="25" xfId="0" applyNumberFormat="1" applyFont="1" applyBorder="1" applyAlignment="1">
      <alignment horizontal="left" vertical="top" wrapText="1"/>
    </xf>
    <xf numFmtId="0" fontId="11" fillId="0" borderId="26" xfId="0" applyNumberFormat="1" applyFont="1" applyBorder="1" applyAlignment="1">
      <alignment horizontal="left" vertical="top" wrapText="1"/>
    </xf>
    <xf numFmtId="0" fontId="11" fillId="0" borderId="27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11" fillId="0" borderId="23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5" fillId="0" borderId="18" xfId="0" applyNumberFormat="1" applyFont="1" applyBorder="1" applyAlignment="1">
      <alignment horizontal="left" vertical="top" wrapText="1"/>
    </xf>
    <xf numFmtId="0" fontId="5" fillId="0" borderId="19" xfId="0" applyNumberFormat="1" applyFont="1" applyBorder="1" applyAlignment="1">
      <alignment horizontal="left" vertical="top" wrapText="1"/>
    </xf>
    <xf numFmtId="0" fontId="5" fillId="0" borderId="20" xfId="0" applyNumberFormat="1" applyFont="1" applyBorder="1" applyAlignment="1">
      <alignment horizontal="left" vertical="top" wrapText="1"/>
    </xf>
    <xf numFmtId="0" fontId="14" fillId="0" borderId="22" xfId="0" applyNumberFormat="1" applyFont="1" applyBorder="1" applyAlignment="1">
      <alignment horizontal="left" vertical="top" wrapText="1"/>
    </xf>
    <xf numFmtId="0" fontId="14" fillId="0" borderId="23" xfId="0" applyNumberFormat="1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left" vertical="top"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11" fillId="0" borderId="10" xfId="0" applyNumberFormat="1" applyFont="1" applyBorder="1" applyAlignment="1">
      <alignment horizontal="left" vertical="top" wrapText="1"/>
    </xf>
    <xf numFmtId="0" fontId="11" fillId="0" borderId="11" xfId="0" applyNumberFormat="1" applyFont="1" applyBorder="1" applyAlignment="1">
      <alignment horizontal="left" vertical="top" wrapText="1"/>
    </xf>
    <xf numFmtId="0" fontId="5" fillId="0" borderId="10" xfId="0" applyNumberFormat="1" applyFont="1" applyBorder="1" applyAlignment="1">
      <alignment horizontal="left" vertical="top" wrapText="1"/>
    </xf>
    <xf numFmtId="0" fontId="5" fillId="0" borderId="12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0" fontId="11" fillId="0" borderId="14" xfId="0" applyNumberFormat="1" applyFont="1" applyBorder="1" applyAlignment="1">
      <alignment horizontal="left" vertical="top" wrapText="1"/>
    </xf>
    <xf numFmtId="0" fontId="11" fillId="0" borderId="15" xfId="0" applyNumberFormat="1" applyFont="1" applyBorder="1" applyAlignment="1">
      <alignment horizontal="left" vertical="top" wrapText="1"/>
    </xf>
    <xf numFmtId="0" fontId="11" fillId="0" borderId="16" xfId="0" applyNumberFormat="1" applyFont="1" applyBorder="1" applyAlignment="1">
      <alignment horizontal="left" vertical="top" wrapText="1"/>
    </xf>
    <xf numFmtId="0" fontId="2" fillId="0" borderId="0" xfId="1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top" wrapText="1"/>
    </xf>
    <xf numFmtId="0" fontId="9" fillId="0" borderId="4" xfId="0" applyNumberFormat="1" applyFont="1" applyBorder="1" applyAlignment="1">
      <alignment horizontal="center" vertical="top" wrapText="1"/>
    </xf>
    <xf numFmtId="0" fontId="9" fillId="0" borderId="5" xfId="0" applyNumberFormat="1" applyFont="1" applyBorder="1" applyAlignment="1">
      <alignment horizontal="center" vertical="top" wrapText="1"/>
    </xf>
    <xf numFmtId="0" fontId="12" fillId="0" borderId="0" xfId="0" applyNumberFormat="1" applyFont="1" applyAlignment="1">
      <alignment horizontal="left" vertical="top" wrapText="1"/>
    </xf>
  </cellXfs>
  <cellStyles count="29">
    <cellStyle name="Акт" xfId="3"/>
    <cellStyle name="АктМТСН" xfId="4"/>
    <cellStyle name="ВедРесурсов" xfId="5"/>
    <cellStyle name="ВедРесурсовАкт" xfId="6"/>
    <cellStyle name="Итоги" xfId="7"/>
    <cellStyle name="ИтогоАктБазЦ" xfId="8"/>
    <cellStyle name="ИтогоАктТекЦ" xfId="9"/>
    <cellStyle name="ИтогоБазЦ" xfId="10"/>
    <cellStyle name="ИтогоТекЦ" xfId="11"/>
    <cellStyle name="ЛокСмета" xfId="12"/>
    <cellStyle name="ЛокСмМТСН" xfId="13"/>
    <cellStyle name="ОбСмета" xfId="14"/>
    <cellStyle name="Обычный" xfId="0" builtinId="0"/>
    <cellStyle name="Обычный 2" xfId="2"/>
    <cellStyle name="Обычный 3" xfId="1"/>
    <cellStyle name="Обычный 4" xfId="1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Список ресурсов" xfId="21"/>
    <cellStyle name="Титул" xfId="22"/>
    <cellStyle name="Финансовый 2" xfId="23"/>
    <cellStyle name="Финансовый 2 2" xfId="24"/>
    <cellStyle name="Финансовый 3" xfId="25"/>
    <cellStyle name="Финансовый 4" xfId="26"/>
    <cellStyle name="Хвост" xfId="27"/>
    <cellStyle name="Экспертиза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tabSelected="1" zoomScaleNormal="100" workbookViewId="0">
      <selection activeCell="C1" sqref="C1:I1"/>
    </sheetView>
  </sheetViews>
  <sheetFormatPr defaultColWidth="9.140625" defaultRowHeight="14.25" x14ac:dyDescent="0.2"/>
  <cols>
    <col min="1" max="1" width="5.7109375" style="5" customWidth="1"/>
    <col min="2" max="3" width="8.28515625" style="5" customWidth="1"/>
    <col min="4" max="7" width="10.28515625" style="5" customWidth="1"/>
    <col min="8" max="8" width="13" style="5" customWidth="1"/>
    <col min="9" max="9" width="13.7109375" style="5" customWidth="1"/>
    <col min="10" max="10" width="12.7109375" style="5" customWidth="1"/>
    <col min="11" max="11" width="13.28515625" style="5" customWidth="1"/>
    <col min="12" max="16384" width="9.140625" style="5"/>
  </cols>
  <sheetData>
    <row r="1" spans="1:256" s="2" customFormat="1" ht="12.75" x14ac:dyDescent="0.2">
      <c r="A1" s="1"/>
      <c r="B1" s="1"/>
      <c r="C1" s="78" t="s">
        <v>51</v>
      </c>
      <c r="D1" s="78"/>
      <c r="E1" s="78"/>
      <c r="F1" s="78"/>
      <c r="G1" s="78"/>
      <c r="H1" s="78"/>
      <c r="I1" s="7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3" customFormat="1" ht="12.75" x14ac:dyDescent="0.2">
      <c r="A2" s="1"/>
      <c r="B2" s="1"/>
      <c r="C2" s="1"/>
      <c r="D2" s="1"/>
      <c r="E2" s="1"/>
      <c r="F2" s="2"/>
      <c r="G2" s="2"/>
      <c r="H2" s="2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s="46" customFormat="1" ht="12.75" customHeight="1" x14ac:dyDescent="0.2">
      <c r="A3" s="85" t="s">
        <v>42</v>
      </c>
      <c r="B3" s="85"/>
      <c r="C3" s="85"/>
      <c r="D3" s="85"/>
      <c r="E3" s="44"/>
      <c r="F3" s="45"/>
      <c r="G3" s="45" t="s">
        <v>43</v>
      </c>
      <c r="H3" s="45"/>
      <c r="I3" s="4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 s="46" customFormat="1" ht="13.5" customHeight="1" x14ac:dyDescent="0.2">
      <c r="A4" s="85" t="s">
        <v>44</v>
      </c>
      <c r="B4" s="85"/>
      <c r="C4" s="85"/>
      <c r="D4" s="47"/>
      <c r="E4" s="44"/>
      <c r="F4" s="45"/>
      <c r="G4" s="45" t="s">
        <v>45</v>
      </c>
      <c r="H4" s="45"/>
      <c r="I4" s="4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pans="1:256" s="46" customFormat="1" ht="12.75" customHeight="1" x14ac:dyDescent="0.2">
      <c r="A5" s="48" t="s">
        <v>0</v>
      </c>
      <c r="B5" s="48"/>
      <c r="C5" s="47"/>
      <c r="D5" s="47"/>
      <c r="E5" s="44"/>
      <c r="F5" s="45"/>
      <c r="G5" s="48" t="s">
        <v>46</v>
      </c>
      <c r="H5" s="48"/>
      <c r="I5" s="48"/>
      <c r="K5" s="39"/>
      <c r="L5" s="39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1:256" s="46" customFormat="1" ht="12.75" customHeight="1" x14ac:dyDescent="0.2">
      <c r="A6" s="48" t="s">
        <v>1</v>
      </c>
      <c r="B6" s="48"/>
      <c r="C6" s="47"/>
      <c r="D6" s="47"/>
      <c r="E6" s="44"/>
      <c r="F6" s="45"/>
      <c r="G6" s="48" t="s">
        <v>47</v>
      </c>
      <c r="H6" s="48"/>
      <c r="I6" s="48"/>
      <c r="K6" s="39"/>
      <c r="L6" s="39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s="46" customFormat="1" ht="12.75" customHeight="1" x14ac:dyDescent="0.2">
      <c r="A7" s="44"/>
      <c r="B7" s="44"/>
      <c r="C7" s="44"/>
      <c r="D7" s="44"/>
      <c r="E7" s="44"/>
      <c r="F7" s="45"/>
      <c r="G7" s="48"/>
      <c r="H7" s="48"/>
      <c r="I7" s="48"/>
      <c r="K7" s="39"/>
      <c r="L7" s="39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s="46" customFormat="1" ht="38.25" customHeight="1" x14ac:dyDescent="0.2">
      <c r="A8" s="49" t="s">
        <v>48</v>
      </c>
      <c r="B8" s="48"/>
      <c r="C8" s="47"/>
      <c r="D8" s="47"/>
      <c r="E8" s="44"/>
      <c r="F8" s="45"/>
      <c r="G8" s="49" t="s">
        <v>49</v>
      </c>
      <c r="H8" s="48"/>
      <c r="I8" s="48"/>
      <c r="K8" s="39"/>
      <c r="L8" s="39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s="46" customFormat="1" ht="22.5" customHeight="1" x14ac:dyDescent="0.2">
      <c r="A9" s="50" t="s">
        <v>50</v>
      </c>
      <c r="B9" s="51"/>
      <c r="C9" s="47"/>
      <c r="D9" s="47"/>
      <c r="E9" s="44"/>
      <c r="F9" s="45"/>
      <c r="G9" s="49" t="s">
        <v>50</v>
      </c>
      <c r="H9" s="48"/>
      <c r="I9" s="48"/>
      <c r="K9" s="39"/>
      <c r="L9" s="39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 ht="15" x14ac:dyDescent="0.25">
      <c r="A10" s="79" t="s">
        <v>2</v>
      </c>
      <c r="B10" s="79"/>
      <c r="C10" s="79"/>
      <c r="D10" s="79"/>
      <c r="E10" s="79"/>
      <c r="F10" s="79"/>
      <c r="G10" s="79"/>
      <c r="H10" s="79"/>
      <c r="I10" s="79"/>
    </row>
    <row r="11" spans="1:256" x14ac:dyDescent="0.2">
      <c r="A11" s="80" t="s">
        <v>3</v>
      </c>
      <c r="B11" s="80"/>
      <c r="C11" s="80"/>
      <c r="D11" s="80"/>
      <c r="E11" s="80"/>
      <c r="F11" s="80"/>
      <c r="G11" s="80"/>
      <c r="H11" s="80"/>
      <c r="I11" s="80"/>
    </row>
    <row r="12" spans="1:256" ht="46.15" customHeight="1" x14ac:dyDescent="0.2">
      <c r="A12" s="81" t="s">
        <v>4</v>
      </c>
      <c r="B12" s="81"/>
      <c r="C12" s="81"/>
      <c r="D12" s="81"/>
      <c r="E12" s="81"/>
      <c r="F12" s="81"/>
      <c r="G12" s="81"/>
      <c r="H12" s="81"/>
      <c r="I12" s="81"/>
    </row>
    <row r="13" spans="1:256" ht="14.25" customHeight="1" x14ac:dyDescent="0.2">
      <c r="A13" s="6"/>
      <c r="D13" s="7"/>
      <c r="E13" s="8" t="s">
        <v>5</v>
      </c>
    </row>
    <row r="14" spans="1:256" ht="105" customHeight="1" x14ac:dyDescent="0.2">
      <c r="A14" s="9" t="s">
        <v>6</v>
      </c>
      <c r="B14" s="82" t="s">
        <v>7</v>
      </c>
      <c r="C14" s="83"/>
      <c r="D14" s="82" t="s">
        <v>8</v>
      </c>
      <c r="E14" s="84"/>
      <c r="F14" s="84"/>
      <c r="G14" s="83"/>
      <c r="H14" s="10" t="s">
        <v>9</v>
      </c>
      <c r="I14" s="9" t="s">
        <v>10</v>
      </c>
    </row>
    <row r="15" spans="1:256" x14ac:dyDescent="0.2">
      <c r="A15" s="11" t="s">
        <v>11</v>
      </c>
      <c r="B15" s="67">
        <v>2</v>
      </c>
      <c r="C15" s="68"/>
      <c r="D15" s="67">
        <v>3</v>
      </c>
      <c r="E15" s="69"/>
      <c r="F15" s="69"/>
      <c r="G15" s="68"/>
      <c r="H15" s="12">
        <v>4</v>
      </c>
      <c r="I15" s="12">
        <v>5</v>
      </c>
    </row>
    <row r="16" spans="1:256" ht="223.15" customHeight="1" x14ac:dyDescent="0.2">
      <c r="A16" s="13" t="s">
        <v>11</v>
      </c>
      <c r="B16" s="70" t="s">
        <v>12</v>
      </c>
      <c r="C16" s="71"/>
      <c r="D16" s="72" t="s">
        <v>13</v>
      </c>
      <c r="E16" s="73"/>
      <c r="F16" s="73"/>
      <c r="G16" s="74"/>
      <c r="H16" s="14" t="s">
        <v>14</v>
      </c>
      <c r="I16" s="15">
        <f>ROUND((0.035 - (0.035 - 0.018) / (0.4- 0.2) * (0.4 - 0.332284326))* 1 * 4.53 * 0.85*1000000,2)</f>
        <v>112604.67</v>
      </c>
      <c r="J16" s="16"/>
    </row>
    <row r="17" spans="1:256" x14ac:dyDescent="0.2">
      <c r="A17" s="17" t="s">
        <v>15</v>
      </c>
      <c r="B17" s="75" t="s">
        <v>16</v>
      </c>
      <c r="C17" s="76"/>
      <c r="D17" s="75"/>
      <c r="E17" s="77"/>
      <c r="F17" s="77"/>
      <c r="G17" s="76"/>
      <c r="H17" s="18"/>
      <c r="I17" s="19"/>
    </row>
    <row r="18" spans="1:256" ht="35.450000000000003" customHeight="1" x14ac:dyDescent="0.2">
      <c r="A18" s="20" t="s">
        <v>15</v>
      </c>
      <c r="B18" s="61" t="s">
        <v>17</v>
      </c>
      <c r="C18" s="62"/>
      <c r="D18" s="61" t="s">
        <v>18</v>
      </c>
      <c r="E18" s="63"/>
      <c r="F18" s="63"/>
      <c r="G18" s="62"/>
      <c r="H18" s="21"/>
      <c r="I18" s="22"/>
    </row>
    <row r="19" spans="1:256" ht="52.9" customHeight="1" x14ac:dyDescent="0.2">
      <c r="A19" s="20" t="s">
        <v>15</v>
      </c>
      <c r="B19" s="61"/>
      <c r="C19" s="62"/>
      <c r="D19" s="61" t="s">
        <v>19</v>
      </c>
      <c r="E19" s="63"/>
      <c r="F19" s="63"/>
      <c r="G19" s="62"/>
      <c r="H19" s="23" t="s">
        <v>20</v>
      </c>
      <c r="I19" s="22"/>
    </row>
    <row r="20" spans="1:256" s="27" customFormat="1" ht="34.9" customHeight="1" x14ac:dyDescent="0.2">
      <c r="A20" s="24" t="s">
        <v>15</v>
      </c>
      <c r="B20" s="64" t="s">
        <v>21</v>
      </c>
      <c r="C20" s="65"/>
      <c r="D20" s="64"/>
      <c r="E20" s="66"/>
      <c r="F20" s="66"/>
      <c r="G20" s="65"/>
      <c r="H20" s="25" t="s">
        <v>22</v>
      </c>
      <c r="I20" s="26"/>
    </row>
    <row r="21" spans="1:256" ht="18" customHeight="1" x14ac:dyDescent="0.2">
      <c r="A21" s="28" t="s">
        <v>23</v>
      </c>
      <c r="B21" s="58" t="s">
        <v>24</v>
      </c>
      <c r="C21" s="59"/>
      <c r="D21" s="58"/>
      <c r="E21" s="60"/>
      <c r="F21" s="60"/>
      <c r="G21" s="59"/>
      <c r="H21" s="29"/>
      <c r="I21" s="30">
        <f>ROUND(SUM(I16:I20),2)</f>
        <v>112604.67</v>
      </c>
      <c r="J21" s="31"/>
    </row>
    <row r="22" spans="1:256" ht="31.15" customHeight="1" x14ac:dyDescent="0.2">
      <c r="A22" s="32" t="s">
        <v>25</v>
      </c>
      <c r="B22" s="52" t="s">
        <v>26</v>
      </c>
      <c r="C22" s="53"/>
      <c r="D22" s="52"/>
      <c r="E22" s="54"/>
      <c r="F22" s="54"/>
      <c r="G22" s="53"/>
      <c r="H22" s="33" t="s">
        <v>27</v>
      </c>
      <c r="I22" s="34">
        <f>I21*0.1</f>
        <v>11260.467000000001</v>
      </c>
    </row>
    <row r="23" spans="1:256" ht="24" x14ac:dyDescent="0.2">
      <c r="A23" s="32" t="s">
        <v>28</v>
      </c>
      <c r="B23" s="52" t="s">
        <v>29</v>
      </c>
      <c r="C23" s="53"/>
      <c r="D23" s="52"/>
      <c r="E23" s="54"/>
      <c r="F23" s="54"/>
      <c r="G23" s="53"/>
      <c r="H23" s="35" t="s">
        <v>30</v>
      </c>
      <c r="I23" s="34">
        <f>ROUND(SUM(I21:I22),2)</f>
        <v>123865.14</v>
      </c>
      <c r="J23" s="31"/>
    </row>
    <row r="24" spans="1:256" x14ac:dyDescent="0.2">
      <c r="A24" s="32" t="s">
        <v>31</v>
      </c>
      <c r="B24" s="52" t="s">
        <v>32</v>
      </c>
      <c r="C24" s="53"/>
      <c r="D24" s="52"/>
      <c r="E24" s="54"/>
      <c r="F24" s="54"/>
      <c r="G24" s="53"/>
      <c r="H24" s="35" t="s">
        <v>33</v>
      </c>
      <c r="I24" s="34">
        <f>ROUND(I23*0.2,2)</f>
        <v>24773.03</v>
      </c>
    </row>
    <row r="25" spans="1:256" x14ac:dyDescent="0.2">
      <c r="A25" s="32" t="s">
        <v>34</v>
      </c>
      <c r="B25" s="55" t="s">
        <v>35</v>
      </c>
      <c r="C25" s="56"/>
      <c r="D25" s="55"/>
      <c r="E25" s="57"/>
      <c r="F25" s="57"/>
      <c r="G25" s="56"/>
      <c r="H25" s="36" t="s">
        <v>36</v>
      </c>
      <c r="I25" s="37">
        <f>ROUND(I23+I24,2)</f>
        <v>148638.17000000001</v>
      </c>
    </row>
    <row r="26" spans="1:256" x14ac:dyDescent="0.2">
      <c r="A26" s="38"/>
      <c r="B26" s="38"/>
      <c r="C26" s="38"/>
      <c r="D26" s="38"/>
      <c r="E26" s="38"/>
      <c r="F26" s="38"/>
      <c r="G26" s="38"/>
      <c r="H26" s="38"/>
      <c r="I26" s="38"/>
    </row>
    <row r="27" spans="1:256" x14ac:dyDescent="0.2">
      <c r="A27" s="38"/>
      <c r="B27" s="38"/>
      <c r="C27" s="38"/>
      <c r="D27" s="38"/>
      <c r="E27" s="38"/>
      <c r="F27" s="38"/>
      <c r="G27" s="38"/>
      <c r="H27" s="38"/>
      <c r="I27" s="38"/>
    </row>
    <row r="28" spans="1:256" s="40" customFormat="1" ht="24.9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39"/>
      <c r="HS28" s="39"/>
      <c r="HT28" s="39"/>
      <c r="HU28" s="39"/>
      <c r="HV28" s="39"/>
      <c r="HW28" s="39"/>
      <c r="HX28" s="39"/>
      <c r="HY28" s="39"/>
      <c r="HZ28" s="39"/>
      <c r="IA28" s="39"/>
      <c r="IB28" s="39"/>
      <c r="IC28" s="39"/>
      <c r="ID28" s="39"/>
      <c r="IE28" s="39"/>
      <c r="IF28" s="39"/>
      <c r="IG28" s="39"/>
      <c r="IH28" s="39"/>
      <c r="II28" s="39"/>
      <c r="IJ28" s="39"/>
      <c r="IK28" s="39"/>
      <c r="IL28" s="39"/>
      <c r="IM28" s="39"/>
      <c r="IN28" s="39"/>
      <c r="IO28" s="39"/>
      <c r="IP28" s="39"/>
      <c r="IQ28" s="39"/>
      <c r="IR28" s="39"/>
      <c r="IS28" s="39"/>
      <c r="IT28" s="39"/>
      <c r="IU28" s="39"/>
      <c r="IV28" s="39"/>
    </row>
    <row r="29" spans="1:256" s="41" customFormat="1" ht="15" x14ac:dyDescent="0.2">
      <c r="A29" s="39" t="s">
        <v>39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39"/>
      <c r="HS29" s="39"/>
      <c r="HT29" s="39"/>
      <c r="HU29" s="39"/>
      <c r="HV29" s="39"/>
      <c r="HW29" s="39"/>
      <c r="HX29" s="39"/>
      <c r="HY29" s="39"/>
      <c r="HZ29" s="39"/>
      <c r="IA29" s="39"/>
      <c r="IB29" s="39"/>
      <c r="IC29" s="39"/>
      <c r="ID29" s="39"/>
      <c r="IE29" s="39"/>
      <c r="IF29" s="39"/>
      <c r="IG29" s="39"/>
      <c r="IH29" s="39"/>
      <c r="II29" s="39"/>
      <c r="IJ29" s="39"/>
      <c r="IK29" s="39"/>
      <c r="IL29" s="39"/>
      <c r="IM29" s="39"/>
      <c r="IN29" s="39"/>
      <c r="IO29" s="39"/>
      <c r="IP29" s="39"/>
      <c r="IQ29" s="39"/>
      <c r="IR29" s="39"/>
      <c r="IS29" s="39"/>
      <c r="IT29" s="39"/>
      <c r="IU29" s="39"/>
      <c r="IV29" s="39"/>
    </row>
    <row r="30" spans="1:256" s="38" customFormat="1" ht="12.75" customHeight="1" x14ac:dyDescent="0.2">
      <c r="A30" s="39" t="s">
        <v>40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39"/>
      <c r="HV30" s="39"/>
      <c r="HW30" s="39"/>
      <c r="HX30" s="39"/>
      <c r="HY30" s="39"/>
      <c r="HZ30" s="39"/>
      <c r="IA30" s="39"/>
      <c r="IB30" s="39"/>
      <c r="IC30" s="39"/>
      <c r="ID30" s="39"/>
      <c r="IE30" s="39"/>
      <c r="IF30" s="39"/>
      <c r="IG30" s="39"/>
      <c r="IH30" s="39"/>
      <c r="II30" s="39"/>
      <c r="IJ30" s="39"/>
      <c r="IK30" s="39"/>
      <c r="IL30" s="39"/>
      <c r="IM30" s="39"/>
      <c r="IN30" s="39"/>
      <c r="IO30" s="39"/>
      <c r="IP30" s="39"/>
      <c r="IQ30" s="39"/>
      <c r="IR30" s="39"/>
      <c r="IS30" s="39"/>
      <c r="IT30" s="39"/>
      <c r="IU30" s="39"/>
      <c r="IV30" s="39"/>
    </row>
    <row r="31" spans="1:256" s="43" customFormat="1" ht="12.75" customHeight="1" x14ac:dyDescent="0.2">
      <c r="A31" s="42" t="s">
        <v>38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  <c r="HR31" s="39"/>
      <c r="HS31" s="39"/>
      <c r="HT31" s="39"/>
      <c r="HU31" s="39"/>
      <c r="HV31" s="39"/>
      <c r="HW31" s="39"/>
      <c r="HX31" s="39"/>
      <c r="HY31" s="39"/>
      <c r="HZ31" s="39"/>
      <c r="IA31" s="39"/>
      <c r="IB31" s="39"/>
      <c r="IC31" s="39"/>
      <c r="ID31" s="39"/>
      <c r="IE31" s="39"/>
      <c r="IF31" s="39"/>
      <c r="IG31" s="39"/>
      <c r="IH31" s="39"/>
      <c r="II31" s="39"/>
      <c r="IJ31" s="39"/>
      <c r="IK31" s="39"/>
      <c r="IL31" s="39"/>
      <c r="IM31" s="39"/>
      <c r="IN31" s="39"/>
      <c r="IO31" s="39"/>
      <c r="IP31" s="39"/>
      <c r="IQ31" s="39"/>
      <c r="IR31" s="39"/>
      <c r="IS31" s="39"/>
      <c r="IT31" s="39"/>
      <c r="IU31" s="39"/>
      <c r="IV31" s="39"/>
    </row>
    <row r="32" spans="1:256" s="41" customFormat="1" ht="12.75" customHeight="1" x14ac:dyDescent="0.2">
      <c r="A32" s="39" t="s">
        <v>41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39"/>
      <c r="HS32" s="39"/>
      <c r="HT32" s="39"/>
      <c r="HU32" s="39"/>
      <c r="HV32" s="39"/>
      <c r="HW32" s="39"/>
      <c r="HX32" s="39"/>
      <c r="HY32" s="39"/>
      <c r="HZ32" s="39"/>
      <c r="IA32" s="39"/>
      <c r="IB32" s="39"/>
      <c r="IC32" s="39"/>
      <c r="ID32" s="39"/>
      <c r="IE32" s="39"/>
      <c r="IF32" s="39"/>
      <c r="IG32" s="39"/>
      <c r="IH32" s="39"/>
      <c r="II32" s="39"/>
      <c r="IJ32" s="39"/>
      <c r="IK32" s="39"/>
      <c r="IL32" s="39"/>
      <c r="IM32" s="39"/>
      <c r="IN32" s="39"/>
      <c r="IO32" s="39"/>
      <c r="IP32" s="39"/>
      <c r="IQ32" s="39"/>
      <c r="IR32" s="39"/>
      <c r="IS32" s="39"/>
      <c r="IT32" s="39"/>
      <c r="IU32" s="39"/>
      <c r="IV32" s="39"/>
    </row>
  </sheetData>
  <mergeCells count="30">
    <mergeCell ref="C1:I1"/>
    <mergeCell ref="A10:I10"/>
    <mergeCell ref="A11:I11"/>
    <mergeCell ref="A12:I12"/>
    <mergeCell ref="B14:C14"/>
    <mergeCell ref="D14:G14"/>
    <mergeCell ref="A3:D3"/>
    <mergeCell ref="A4:C4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4:C24"/>
    <mergeCell ref="D24:G24"/>
    <mergeCell ref="B25:C25"/>
    <mergeCell ref="D25:G25"/>
    <mergeCell ref="B21:C21"/>
    <mergeCell ref="D21:G21"/>
    <mergeCell ref="B22:C22"/>
    <mergeCell ref="D22:G22"/>
    <mergeCell ref="B23:C23"/>
    <mergeCell ref="D23:G23"/>
  </mergeCells>
  <pageMargins left="0.94488188976377963" right="0.15748031496062992" top="0.19685039370078741" bottom="0.39370078740157483" header="0.35433070866141736" footer="0.35433070866141736"/>
  <pageSetup paperSize="9" scale="97" orientation="portrait" r:id="rId1"/>
  <headerFooter>
    <oddFooter>&amp;RСтраница &amp;P</oddFooter>
  </headerFooter>
  <rowBreaks count="1" manualBreakCount="1"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РекРП-Ипподромный</vt:lpstr>
      <vt:lpstr>Лист1</vt:lpstr>
      <vt:lpstr>Лист2</vt:lpstr>
      <vt:lpstr>Лист3</vt:lpstr>
      <vt:lpstr>'РекРП-Ипподромный'!Заголовки_для_печати</vt:lpstr>
      <vt:lpstr>'РекРП-Ипподромный'!Область_печати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2021-05-26T07:29:27Z</dcterms:modified>
</cp:coreProperties>
</file>