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425"/>
  <workbookPr filterPrivacy="1" defaultThemeVersion="124226"/>
  <xr:revisionPtr revIDLastSave="0" documentId="13_ncr:1_{0C88EFB0-ECEE-4AEF-8966-0FC6B7B983F6}" xr6:coauthVersionLast="43" xr6:coauthVersionMax="43" xr10:uidLastSave="{00000000-0000-0000-0000-000000000000}"/>
  <bookViews>
    <workbookView xWindow="-120" yWindow="-120" windowWidth="21840" windowHeight="13140" xr2:uid="{00000000-000D-0000-FFFF-FFFF00000000}"/>
  </bookViews>
  <sheets>
    <sheet name="РекВЛ ТП-1115" sheetId="4" r:id="rId1"/>
    <sheet name="геодВЛ ТП-1115 0,1га" sheetId="5" r:id="rId2"/>
    <sheet name="Лист1" sheetId="1" r:id="rId3"/>
    <sheet name="Лист2" sheetId="2" r:id="rId4"/>
    <sheet name="Лист3" sheetId="3" r:id="rId5"/>
  </sheets>
  <definedNames>
    <definedName name="_xlnm.Print_Titles" localSheetId="0">'РекВЛ ТП-1115'!$17:$17</definedName>
    <definedName name="_xlnm.Print_Area" localSheetId="1">'геодВЛ ТП-1115 0,1га'!$A$1:$H$53</definedName>
    <definedName name="_xlnm.Print_Area" localSheetId="0">'РекВЛ ТП-1115'!$A$1:$I$43</definedName>
  </definedNames>
  <calcPr calcId="181029"/>
</workbook>
</file>

<file path=xl/calcChain.xml><?xml version="1.0" encoding="utf-8"?>
<calcChain xmlns="http://schemas.openxmlformats.org/spreadsheetml/2006/main">
  <c r="G9" i="4" l="1"/>
  <c r="I18" i="4" l="1"/>
  <c r="I26" i="4"/>
  <c r="H43" i="5"/>
  <c r="H35" i="5"/>
  <c r="H31" i="5"/>
  <c r="H23" i="5"/>
  <c r="H16" i="5"/>
  <c r="H37" i="5" s="1"/>
  <c r="I31" i="4" l="1"/>
  <c r="H39" i="5"/>
  <c r="H41" i="5" s="1"/>
  <c r="H42" i="5" l="1"/>
  <c r="H44" i="5" s="1"/>
  <c r="I32" i="4"/>
  <c r="I35" i="4" s="1"/>
  <c r="I36" i="4" s="1"/>
  <c r="I37" i="4" s="1"/>
</calcChain>
</file>

<file path=xl/sharedStrings.xml><?xml version="1.0" encoding="utf-8"?>
<sst xmlns="http://schemas.openxmlformats.org/spreadsheetml/2006/main" count="145" uniqueCount="121">
  <si>
    <t>Проверил:</t>
  </si>
  <si>
    <t>Составил:</t>
  </si>
  <si>
    <t>Сумма от п.7-8</t>
  </si>
  <si>
    <t>Всего по смете:</t>
  </si>
  <si>
    <t>9</t>
  </si>
  <si>
    <t>20% от п.7</t>
  </si>
  <si>
    <t>НДС</t>
  </si>
  <si>
    <t>8</t>
  </si>
  <si>
    <t>Сумма от п.3-6</t>
  </si>
  <si>
    <t>Итого без НДС</t>
  </si>
  <si>
    <t>7</t>
  </si>
  <si>
    <t xml:space="preserve">Инженерно-геодезические изыскания
</t>
  </si>
  <si>
    <t>6</t>
  </si>
  <si>
    <t xml:space="preserve">Согласование с организациями города
</t>
  </si>
  <si>
    <t>5</t>
  </si>
  <si>
    <t>10% от п.3</t>
  </si>
  <si>
    <t>Сбор исходных данных</t>
  </si>
  <si>
    <t>4</t>
  </si>
  <si>
    <t>Итого по смете:</t>
  </si>
  <si>
    <t>3</t>
  </si>
  <si>
    <t>(100%) = 100%</t>
  </si>
  <si>
    <t>Разделы документации</t>
  </si>
  <si>
    <t/>
  </si>
  <si>
    <t>Кст = 0.50</t>
  </si>
  <si>
    <t>Стадия: Рабочий проект</t>
  </si>
  <si>
    <t>Коэффициенты</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</si>
  <si>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</si>
  <si>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Расчет токов короткого замыкания электрических сетей напряжением до 20 кВ п.1</t>
  </si>
  <si>
    <t>2</t>
  </si>
  <si>
    <t>(70.5% + 10.0%) = 80.5%</t>
  </si>
  <si>
    <t>Разделы документации Таблица А12.п.1</t>
  </si>
  <si>
    <t>K2 = 1.2
Прим. 4 к табл.11</t>
  </si>
  <si>
    <t xml:space="preserve">K1 = 2.4
Раздел3.3 Табл.11 примечание п.1 </t>
  </si>
  <si>
    <t>Кст = 1</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</si>
  <si>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Стек=0.560000млн.руб)
Сбаз=0.560000/5.12*1=0.109375(млн.руб);</t>
  </si>
  <si>
    <t>ЛЭП 0,4-20кВ</t>
  </si>
  <si>
    <t>1</t>
  </si>
  <si>
    <t>Стоимость, руб.</t>
  </si>
  <si>
    <t xml:space="preserve"> </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</si>
  <si>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</si>
  <si>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Характеристика предприятия, здания, сооружения или виды работ</t>
  </si>
  <si>
    <t>№ пп</t>
  </si>
  <si>
    <t>(наименование работ и затрат, наименование объекта)</t>
  </si>
  <si>
    <t>Проектирование ВЛИ-0,4кВ ТП-1115 с переводом нагрузок с ШРС-1 ТП-1271 на ВЛИ-0,4кВ ТП-1115 по адресу: г.Саратов, ул.Кутякова угол ул.Пугачева</t>
  </si>
  <si>
    <t xml:space="preserve">на  рабочую документацию        
</t>
  </si>
  <si>
    <t>"___" _________________  2021г.</t>
  </si>
  <si>
    <t>_____________ Д.В. Пивовар</t>
  </si>
  <si>
    <t xml:space="preserve">ООО «ГорЭнергоСервис»                                                                                                                                                                           </t>
  </si>
  <si>
    <t>Директор</t>
  </si>
  <si>
    <t>Утверждаю:</t>
  </si>
  <si>
    <t xml:space="preserve">Согласовано:        </t>
  </si>
  <si>
    <t xml:space="preserve">Приложение № </t>
  </si>
  <si>
    <t>к договору №       от    "____"___________ 2021 г.</t>
  </si>
  <si>
    <t xml:space="preserve">ООО ПГРИИ "ЭЛТЕК"                                                                                                                                                                              </t>
  </si>
  <si>
    <t xml:space="preserve">_____________   </t>
  </si>
  <si>
    <t xml:space="preserve">Смета № </t>
  </si>
  <si>
    <t xml:space="preserve">Инженерно-геодезические изыскания по объекту: </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</si>
  <si>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</si>
  <si>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</si>
  <si>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</si>
  <si>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</si>
  <si>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</si>
  <si>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</si>
  <si>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</si>
  <si>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r>
      <t>S</t>
    </r>
    <r>
      <rPr>
        <sz val="5"/>
        <color indexed="8"/>
        <rFont val="Arial"/>
        <family val="2"/>
        <charset val="204"/>
      </rPr>
      <t xml:space="preserve">съемки </t>
    </r>
    <r>
      <rPr>
        <sz val="10"/>
        <color indexed="8"/>
        <rFont val="Arial"/>
        <family val="2"/>
        <charset val="204"/>
      </rPr>
      <t>х 2233 х К1х К2  
х К3х К4</t>
    </r>
  </si>
  <si>
    <t>S съемки, га =</t>
  </si>
  <si>
    <t xml:space="preserve">Табл. 9 вид тер.застроенная  </t>
  </si>
  <si>
    <t xml:space="preserve">Прим. 3 К1 = </t>
  </si>
  <si>
    <t xml:space="preserve">Прим. 4 К2= </t>
  </si>
  <si>
    <t>Табл. 10 § 1   К3=</t>
  </si>
  <si>
    <t xml:space="preserve">Об. ук. п. 14 К4= </t>
  </si>
  <si>
    <t>Создание инженерно-топографических планов на застроенной территории 
в масштабе 1:500
(камеральные работы)</t>
  </si>
  <si>
    <r>
      <t>S</t>
    </r>
    <r>
      <rPr>
        <sz val="5"/>
        <color indexed="8"/>
        <rFont val="Arial"/>
        <family val="2"/>
        <charset val="204"/>
      </rPr>
      <t xml:space="preserve">съемки </t>
    </r>
    <r>
      <rPr>
        <sz val="10"/>
        <color indexed="8"/>
        <rFont val="Arial"/>
        <family val="2"/>
        <charset val="204"/>
      </rPr>
      <t>х 737 х К1х К2  
х К3 х К4 х К5</t>
    </r>
  </si>
  <si>
    <t xml:space="preserve">Прим. 4 К2=   </t>
  </si>
  <si>
    <t xml:space="preserve">Прим. 6 К3=   </t>
  </si>
  <si>
    <t xml:space="preserve">Об. ук. п. 15г К4= </t>
  </si>
  <si>
    <t xml:space="preserve">Об. ук. п. 15д К5= </t>
  </si>
  <si>
    <t>Составление планов подземных и надземных сооружений
в масштабе 1:500</t>
  </si>
  <si>
    <t xml:space="preserve">СБЦ Инженерно-геодезические изыскания- 2004-01-01 г.                                       </t>
  </si>
  <si>
    <r>
      <t>S</t>
    </r>
    <r>
      <rPr>
        <sz val="5"/>
        <color indexed="8"/>
        <rFont val="Arial"/>
        <family val="2"/>
        <charset val="204"/>
      </rPr>
      <t xml:space="preserve">съемки </t>
    </r>
    <r>
      <rPr>
        <sz val="10"/>
        <color indexed="8"/>
        <rFont val="Arial"/>
        <family val="2"/>
        <charset val="204"/>
      </rPr>
      <t>х 320 х К1</t>
    </r>
  </si>
  <si>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</si>
  <si>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</si>
  <si>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</si>
  <si>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</si>
  <si>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480 х 10</t>
  </si>
  <si>
    <t>Табл. 75 § 1п. 18
Прим. 3</t>
  </si>
  <si>
    <t>Расходы по внутреннему 
транспорту</t>
  </si>
  <si>
    <t xml:space="preserve">СБЦ Инженерно-геодезические изыскания- 2004-01-01 г.               </t>
  </si>
  <si>
    <t>8,75% от   (п. 1 )</t>
  </si>
  <si>
    <t xml:space="preserve">Табл. 4 § 1 
Об. ук  п. 9
</t>
  </si>
  <si>
    <t>Расходы по организации и 
ликвидации изысканий</t>
  </si>
  <si>
    <t>6% от  (п.1 + п.5) х 2.5</t>
  </si>
  <si>
    <t xml:space="preserve">§ 1 Об. ук  п. 13
Прим. 1            
</t>
  </si>
  <si>
    <t>К=2,5</t>
  </si>
  <si>
    <t xml:space="preserve">ИТОГО: </t>
  </si>
  <si>
    <t>Сумма от п.1-6</t>
  </si>
  <si>
    <t>Инфляционный индекс</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</si>
  <si>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</si>
  <si>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</si>
  <si>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2х 2400</t>
  </si>
  <si>
    <t>ИТОГО ПО СМЕТЕ:</t>
  </si>
  <si>
    <t>Сумма от п.8-9</t>
  </si>
  <si>
    <t>Егорова О.Д.</t>
  </si>
  <si>
    <t>Об. ук. п.20 
Письмо Минстроя России от 04.05.2021 г. №18410-ИФ/09 прил.3 К = 4.66</t>
  </si>
  <si>
    <t>4.66 х п.9</t>
  </si>
  <si>
    <t>Ктек = 4.59
Письмо Минстроя России от 04.05.2021 г. №18410-ИФ/09 прил.3</t>
  </si>
  <si>
    <t>(A + B * Xзад) * Количество * Кст * Ктек
(0 руб + 800 руб * 1) *1 * 0.50 * 4.59</t>
  </si>
  <si>
    <t>C * (Aкрайнее / Скрайнее) * Кст * Ктек * K1 * К2
0.109375 млн.руб * (0.016 / 0.2) * 1 *2.4 * 1.2 * 4.59 * 0.805</t>
  </si>
  <si>
    <t>Ведущий инженер-сметчик ООО "ГЭС"</t>
  </si>
  <si>
    <t xml:space="preserve">_____________________ГолахО.И. </t>
  </si>
  <si>
    <t>_____________________Шокурова Ю.Н.</t>
  </si>
  <si>
    <t xml:space="preserve"> Приложение  № _____ к договору № _______ от "____"_______________ 2021г. </t>
  </si>
  <si>
    <t>СОГЛАСОВАНО</t>
  </si>
  <si>
    <t>УТВЕРЖДАЮ</t>
  </si>
  <si>
    <t>ПОДРЯДЧИК</t>
  </si>
  <si>
    <t xml:space="preserve">ЗАКАЗЧИК   </t>
  </si>
  <si>
    <t>_____________А.Н.Куликов</t>
  </si>
  <si>
    <t>"______" ________________  2021г.</t>
  </si>
  <si>
    <t>Генеральный директор</t>
  </si>
  <si>
    <t>ЗАО "СПГЭС"</t>
  </si>
  <si>
    <t>_____________С.В. Козин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</si>
</sst>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00"/>
    <numFmt numFmtId="165" formatCode="_-* #,##0.00_р_._-;\-* #,##0.00_р_._-;_-* &quot;-&quot;??_р_._-;_-@_-"/>
    <numFmt numFmtId="166" formatCode="_-* #,##0_р_._-;\-* #,##0_р_._-;_-* &quot;-&quot;??_р_._-;_-@_-"/>
  </numFmts>
  <fonts count="26" x14ac:knownFonts="1">
    <font>
      <sz val="11"/>
      <color theme="1"/>
      <name val="Calibri"/>
      <family val="2"/>
      <charset val="204"/>
      <scheme val="minor"/>
    </font>
    <font>
      <sz val="11"/>
      <color theme="1"/>
      <name val="Calibri"/>
      <family val="2"/>
      <charset val="204"/>
      <scheme val="minor"/>
    </font>
    <font>
      <sz val="11"/>
      <name val="Arial"/>
      <family val="2"/>
      <charset val="204"/>
    </font>
    <font>
      <sz val="11"/>
      <color theme="1"/>
      <name val="Arial"/>
      <family val="2"/>
      <charset val="204"/>
    </font>
    <font>
      <b/>
      <sz val="10"/>
      <name val="Arial"/>
      <family val="2"/>
      <charset val="204"/>
    </font>
    <font>
      <b/>
      <sz val="8"/>
      <name val="Arial"/>
      <family val="2"/>
      <charset val="204"/>
    </font>
    <font>
      <sz val="9"/>
      <color theme="1"/>
      <name val="Arial"/>
      <family val="2"/>
      <charset val="204"/>
    </font>
    <font>
      <sz val="10"/>
      <color theme="1"/>
      <name val="Arial"/>
      <family val="2"/>
      <charset val="204"/>
    </font>
    <font>
      <sz val="9"/>
      <name val="Arial"/>
      <family val="2"/>
      <charset val="204"/>
    </font>
    <font>
      <sz val="8"/>
      <name val="Arial"/>
      <family val="2"/>
      <charset val="204"/>
    </font>
    <font>
      <i/>
      <sz val="7"/>
      <name val="Arial"/>
      <family val="2"/>
      <charset val="204"/>
    </font>
    <font>
      <b/>
      <sz val="11"/>
      <name val="Arial"/>
      <family val="2"/>
      <charset val="204"/>
    </font>
    <font>
      <sz val="10"/>
      <name val="Arial Cyr"/>
      <charset val="204"/>
    </font>
    <font>
      <sz val="10"/>
      <name val="Arial"/>
      <family val="2"/>
      <charset val="204"/>
    </font>
    <font>
      <sz val="11"/>
      <color indexed="8"/>
      <name val="Arial"/>
      <family val="2"/>
      <charset val="204"/>
    </font>
    <font>
      <sz val="9"/>
      <name val="Tahoma"/>
      <family val="2"/>
      <charset val="204"/>
    </font>
    <font>
      <sz val="10"/>
      <name val="Times New Roman"/>
      <family val="1"/>
      <charset val="204"/>
    </font>
    <font>
      <b/>
      <sz val="9"/>
      <name val="Arial"/>
      <family val="2"/>
      <charset val="204"/>
    </font>
    <font>
      <i/>
      <sz val="7"/>
      <color theme="1"/>
      <name val="Arial"/>
      <family val="2"/>
      <charset val="204"/>
    </font>
    <font>
      <b/>
      <sz val="9"/>
      <color theme="1"/>
      <name val="Arial"/>
      <family val="2"/>
      <charset val="204"/>
    </font>
    <font>
      <sz val="5"/>
      <color indexed="8"/>
      <name val="Arial"/>
      <family val="2"/>
      <charset val="204"/>
    </font>
    <font>
      <sz val="10"/>
      <color indexed="8"/>
      <name val="Arial"/>
      <family val="2"/>
      <charset val="204"/>
    </font>
    <font>
      <sz val="10"/>
      <color theme="0"/>
      <name val="Arial"/>
      <family val="2"/>
      <charset val="204"/>
    </font>
    <font>
      <b/>
      <sz val="10"/>
      <color theme="1"/>
      <name val="Arial"/>
      <family val="2"/>
      <charset val="204"/>
    </font>
    <font>
      <sz val="12"/>
      <name val="Arial"/>
      <family val="2"/>
      <charset val="204"/>
    </font>
    <font>
      <sz val="12"/>
      <color indexed="8"/>
      <name val="Arial"/>
      <family val="2"/>
      <charset val="204"/>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22"/>
      </top>
      <bottom style="thin">
        <color indexed="64"/>
      </bottom>
      <diagonal/>
    </border>
    <border>
      <left style="thin">
        <color indexed="64"/>
      </left>
      <right style="thin">
        <color indexed="64"/>
      </right>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style="thin">
        <color indexed="64"/>
      </top>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64"/>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bottom style="thin">
        <color indexed="22"/>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s>
  <cellStyleXfs count="29">
    <xf numFmtId="0" fontId="0" fillId="0" borderId="0"/>
    <xf numFmtId="0" fontId="12" fillId="0" borderId="0"/>
    <xf numFmtId="0" fontId="13" fillId="0" borderId="0"/>
    <xf numFmtId="0" fontId="15" fillId="0" borderId="1">
      <alignment horizontal="center"/>
    </xf>
    <xf numFmtId="0" fontId="12" fillId="0" borderId="0">
      <alignment vertical="top"/>
    </xf>
    <xf numFmtId="0" fontId="16" fillId="0" borderId="1">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1">
      <alignment horizontal="center" wrapText="1"/>
    </xf>
    <xf numFmtId="0" fontId="12" fillId="0" borderId="0">
      <alignment vertical="top"/>
    </xf>
    <xf numFmtId="0" fontId="16" fillId="0" borderId="1">
      <alignment horizontal="center"/>
    </xf>
    <xf numFmtId="0" fontId="13" fillId="0" borderId="0"/>
    <xf numFmtId="0" fontId="16" fillId="0" borderId="0"/>
    <xf numFmtId="0" fontId="16" fillId="0" borderId="1">
      <alignment horizontal="center" wrapText="1"/>
    </xf>
    <xf numFmtId="0" fontId="16" fillId="0" borderId="1">
      <alignment horizontal="center"/>
    </xf>
    <xf numFmtId="0" fontId="16" fillId="0" borderId="1">
      <alignment horizontal="center" wrapText="1"/>
    </xf>
    <xf numFmtId="0" fontId="16" fillId="0" borderId="1">
      <alignment horizontal="center"/>
    </xf>
    <xf numFmtId="0" fontId="16" fillId="0" borderId="0">
      <alignment horizontal="center" vertical="top" wrapText="1"/>
    </xf>
    <xf numFmtId="0" fontId="16" fillId="0" borderId="0">
      <alignment horizontal="center"/>
    </xf>
    <xf numFmtId="165" fontId="1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2" fillId="0" borderId="0" applyFont="0" applyFill="0" applyBorder="0" applyAlignment="0" applyProtection="0"/>
    <xf numFmtId="0" fontId="16" fillId="0" borderId="0">
      <alignment horizontal="left" vertical="top"/>
    </xf>
    <xf numFmtId="0" fontId="16" fillId="0" borderId="0"/>
  </cellStyleXfs>
  <cellXfs count="177">
    <xf numFmtId="0" fontId="0" fillId="0" borderId="0" xfId="0"/>
    <xf numFmtId="0" fontId="2" fillId="0" borderId="0" xfId="0" applyFont="1"/>
    <xf numFmtId="0" fontId="3" fillId="0" borderId="0" xfId="0" applyNumberFormat="1" applyFont="1" applyAlignment="1">
      <alignment wrapText="1"/>
    </xf>
    <xf numFmtId="4" fontId="4" fillId="0" borderId="1" xfId="0" applyNumberFormat="1" applyFont="1" applyBorder="1" applyAlignment="1">
      <alignment horizontal="right" vertical="top" wrapText="1"/>
    </xf>
    <xf numFmtId="0" fontId="5" fillId="0" borderId="1" xfId="0" applyNumberFormat="1" applyFont="1" applyBorder="1" applyAlignment="1">
      <alignment horizontal="left" vertical="top" wrapText="1"/>
    </xf>
    <xf numFmtId="49" fontId="4" fillId="0" borderId="1" xfId="0" applyNumberFormat="1" applyFont="1" applyBorder="1" applyAlignment="1">
      <alignment horizontal="center" vertical="top" wrapText="1"/>
    </xf>
    <xf numFmtId="4" fontId="3" fillId="0" borderId="1" xfId="0" applyNumberFormat="1" applyFont="1" applyBorder="1" applyAlignment="1">
      <alignment horizontal="right" vertical="top" wrapText="1"/>
    </xf>
    <xf numFmtId="0" fontId="6" fillId="0" borderId="1" xfId="0" applyNumberFormat="1" applyFont="1" applyBorder="1" applyAlignment="1">
      <alignment horizontal="left" vertical="top" wrapText="1"/>
    </xf>
    <xf numFmtId="4" fontId="2" fillId="0" borderId="0" xfId="0" applyNumberFormat="1" applyFont="1"/>
    <xf numFmtId="0" fontId="3" fillId="0" borderId="1" xfId="0" applyNumberFormat="1" applyFont="1" applyBorder="1" applyAlignment="1">
      <alignment horizontal="left" vertical="top" wrapText="1"/>
    </xf>
    <xf numFmtId="4" fontId="3" fillId="0" borderId="1" xfId="0" applyNumberFormat="1" applyFont="1" applyFill="1" applyBorder="1" applyAlignment="1">
      <alignment horizontal="right" vertical="top" wrapText="1"/>
    </xf>
    <xf numFmtId="4" fontId="4" fillId="0" borderId="5" xfId="0" applyNumberFormat="1" applyFont="1" applyBorder="1" applyAlignment="1">
      <alignment horizontal="right" vertical="top" wrapText="1"/>
    </xf>
    <xf numFmtId="0" fontId="4" fillId="0" borderId="5" xfId="0" applyNumberFormat="1" applyFont="1" applyBorder="1" applyAlignment="1">
      <alignment horizontal="left" vertical="top" wrapText="1"/>
    </xf>
    <xf numFmtId="49" fontId="4" fillId="0" borderId="5" xfId="0" applyNumberFormat="1" applyFont="1" applyBorder="1" applyAlignment="1">
      <alignment horizontal="center" vertical="top" wrapText="1"/>
    </xf>
    <xf numFmtId="0" fontId="3" fillId="0" borderId="5" xfId="0" applyNumberFormat="1" applyFont="1" applyBorder="1" applyAlignment="1">
      <alignment horizontal="right" vertical="top" wrapText="1"/>
    </xf>
    <xf numFmtId="0" fontId="7" fillId="0" borderId="5" xfId="0" applyNumberFormat="1" applyFont="1" applyBorder="1" applyAlignment="1">
      <alignment horizontal="left" vertical="top" wrapText="1"/>
    </xf>
    <xf numFmtId="49" fontId="4" fillId="0" borderId="5" xfId="0" applyNumberFormat="1" applyFont="1" applyBorder="1" applyAlignment="1">
      <alignment horizontal="right" vertical="top" wrapText="1"/>
    </xf>
    <xf numFmtId="0" fontId="3" fillId="0" borderId="12" xfId="0" applyNumberFormat="1" applyFont="1" applyBorder="1" applyAlignment="1">
      <alignment horizontal="right" vertical="top" wrapText="1"/>
    </xf>
    <xf numFmtId="0" fontId="3" fillId="0" borderId="12" xfId="0" applyNumberFormat="1" applyFont="1" applyBorder="1" applyAlignment="1">
      <alignment horizontal="left" vertical="top" wrapText="1"/>
    </xf>
    <xf numFmtId="49" fontId="4" fillId="0" borderId="12" xfId="0" applyNumberFormat="1" applyFont="1" applyBorder="1" applyAlignment="1">
      <alignment horizontal="right" vertical="top" wrapText="1"/>
    </xf>
    <xf numFmtId="0" fontId="4" fillId="0" borderId="16" xfId="0" applyNumberFormat="1" applyFont="1" applyBorder="1" applyAlignment="1">
      <alignment horizontal="right" vertical="top" wrapText="1"/>
    </xf>
    <xf numFmtId="0" fontId="4" fillId="0" borderId="16" xfId="0" applyNumberFormat="1" applyFont="1" applyBorder="1" applyAlignment="1">
      <alignment horizontal="left" vertical="top" wrapText="1"/>
    </xf>
    <xf numFmtId="49" fontId="4" fillId="0" borderId="16" xfId="0" applyNumberFormat="1" applyFont="1" applyBorder="1" applyAlignment="1">
      <alignment horizontal="right" vertical="top" wrapText="1"/>
    </xf>
    <xf numFmtId="4" fontId="3" fillId="0" borderId="17" xfId="0" applyNumberFormat="1" applyFont="1" applyBorder="1" applyAlignment="1">
      <alignment horizontal="right" vertical="top" wrapText="1"/>
    </xf>
    <xf numFmtId="49" fontId="4" fillId="0" borderId="17" xfId="0" applyNumberFormat="1" applyFont="1" applyBorder="1" applyAlignment="1">
      <alignment horizontal="center" vertical="top" wrapText="1"/>
    </xf>
    <xf numFmtId="2" fontId="2" fillId="0" borderId="0" xfId="0" applyNumberFormat="1" applyFont="1" applyAlignment="1">
      <alignment vertical="top"/>
    </xf>
    <xf numFmtId="0" fontId="3" fillId="0" borderId="17" xfId="0" applyNumberFormat="1" applyFont="1" applyBorder="1" applyAlignment="1">
      <alignment horizontal="left" vertical="top" wrapText="1"/>
    </xf>
    <xf numFmtId="0" fontId="3" fillId="0" borderId="30" xfId="0" applyNumberFormat="1" applyFont="1" applyBorder="1" applyAlignment="1">
      <alignment horizontal="center" wrapText="1"/>
    </xf>
    <xf numFmtId="49" fontId="3" fillId="0" borderId="30" xfId="0" applyNumberFormat="1" applyFont="1" applyBorder="1" applyAlignment="1">
      <alignment horizontal="center" wrapText="1"/>
    </xf>
    <xf numFmtId="164" fontId="2" fillId="0" borderId="0" xfId="0" applyNumberFormat="1" applyFont="1"/>
    <xf numFmtId="0" fontId="8" fillId="0" borderId="30" xfId="0" applyNumberFormat="1" applyFont="1" applyBorder="1" applyAlignment="1">
      <alignment horizontal="center" vertical="top" wrapText="1"/>
    </xf>
    <xf numFmtId="0" fontId="9" fillId="0" borderId="30" xfId="0" applyNumberFormat="1" applyFont="1" applyBorder="1" applyAlignment="1">
      <alignment horizontal="center" vertical="top" wrapText="1"/>
    </xf>
    <xf numFmtId="0" fontId="10" fillId="0" borderId="0" xfId="0" applyFont="1" applyAlignment="1">
      <alignment horizontal="center" vertical="top"/>
    </xf>
    <xf numFmtId="0" fontId="2" fillId="0" borderId="0" xfId="0" applyFont="1" applyAlignment="1">
      <alignment horizontal="centerContinuous"/>
    </xf>
    <xf numFmtId="0" fontId="2" fillId="0" borderId="0" xfId="0" applyFont="1" applyAlignment="1">
      <alignment horizontal="center"/>
    </xf>
    <xf numFmtId="0" fontId="11" fillId="0" borderId="0" xfId="0" applyFont="1" applyAlignment="1"/>
    <xf numFmtId="0" fontId="2" fillId="0" borderId="0" xfId="0" applyFont="1" applyAlignment="1">
      <alignment horizontal="center" wrapText="1"/>
    </xf>
    <xf numFmtId="0" fontId="13" fillId="0" borderId="0" xfId="1" applyFont="1"/>
    <xf numFmtId="0" fontId="14" fillId="0" borderId="0" xfId="1" applyFont="1"/>
    <xf numFmtId="0" fontId="3" fillId="0" borderId="0" xfId="0" applyFont="1"/>
    <xf numFmtId="0" fontId="2" fillId="0" borderId="0" xfId="1" applyFont="1"/>
    <xf numFmtId="0" fontId="13" fillId="0" borderId="0" xfId="2" applyNumberFormat="1" applyFont="1" applyAlignment="1"/>
    <xf numFmtId="0" fontId="13" fillId="0" borderId="0" xfId="2" applyFont="1"/>
    <xf numFmtId="0" fontId="13" fillId="0" borderId="0" xfId="2" applyNumberFormat="1" applyFont="1"/>
    <xf numFmtId="0" fontId="11" fillId="0" borderId="0" xfId="1" applyFont="1" applyAlignment="1"/>
    <xf numFmtId="0" fontId="11" fillId="0" borderId="0" xfId="1" applyFont="1" applyAlignment="1">
      <alignment vertical="center" wrapText="1"/>
    </xf>
    <xf numFmtId="0" fontId="14" fillId="0" borderId="0" xfId="1" applyFont="1" applyAlignment="1">
      <alignment horizontal="center"/>
    </xf>
    <xf numFmtId="0" fontId="13" fillId="0" borderId="0" xfId="1" applyFont="1" applyAlignment="1">
      <alignment horizontal="centerContinuous"/>
    </xf>
    <xf numFmtId="0" fontId="18" fillId="0" borderId="0" xfId="1" applyFont="1" applyAlignment="1">
      <alignment horizontal="center" vertical="top"/>
    </xf>
    <xf numFmtId="0" fontId="7" fillId="0" borderId="1" xfId="1" applyFont="1" applyBorder="1" applyAlignment="1">
      <alignment horizontal="center" vertical="center" wrapText="1"/>
    </xf>
    <xf numFmtId="0" fontId="19" fillId="0" borderId="17" xfId="1" applyFont="1" applyBorder="1" applyAlignment="1">
      <alignment horizontal="center" vertical="center" wrapText="1"/>
    </xf>
    <xf numFmtId="0" fontId="7" fillId="0" borderId="26" xfId="1" applyFont="1" applyBorder="1" applyAlignment="1">
      <alignment horizontal="right" vertical="center" wrapText="1"/>
    </xf>
    <xf numFmtId="0" fontId="7" fillId="0" borderId="25" xfId="1" applyFont="1" applyBorder="1" applyAlignment="1">
      <alignment horizontal="left" vertical="center" wrapText="1"/>
    </xf>
    <xf numFmtId="0" fontId="6" fillId="0" borderId="26" xfId="1" applyFont="1" applyBorder="1" applyAlignment="1">
      <alignment horizontal="left" vertical="center" wrapText="1"/>
    </xf>
    <xf numFmtId="2" fontId="7" fillId="0" borderId="25" xfId="1" applyNumberFormat="1" applyFont="1" applyBorder="1" applyAlignment="1">
      <alignment horizontal="left" wrapText="1"/>
    </xf>
    <xf numFmtId="0" fontId="6" fillId="0" borderId="26" xfId="1" applyFont="1" applyBorder="1" applyAlignment="1">
      <alignment horizontal="right" vertical="center" wrapText="1"/>
    </xf>
    <xf numFmtId="0" fontId="6" fillId="0" borderId="25" xfId="1" applyFont="1" applyBorder="1" applyAlignment="1">
      <alignment horizontal="left" vertical="center" wrapText="1"/>
    </xf>
    <xf numFmtId="0" fontId="6" fillId="0" borderId="8" xfId="1" applyFont="1" applyBorder="1" applyAlignment="1">
      <alignment horizontal="right" vertical="center" wrapText="1"/>
    </xf>
    <xf numFmtId="0" fontId="6" fillId="0" borderId="6" xfId="1" applyFont="1" applyBorder="1" applyAlignment="1">
      <alignment horizontal="left" vertical="center" wrapText="1"/>
    </xf>
    <xf numFmtId="0" fontId="7" fillId="0" borderId="8" xfId="1" applyFont="1" applyBorder="1" applyAlignment="1">
      <alignment horizontal="right" vertical="center" wrapText="1"/>
    </xf>
    <xf numFmtId="2" fontId="7" fillId="0" borderId="6" xfId="1" applyNumberFormat="1" applyFont="1" applyBorder="1" applyAlignment="1">
      <alignment horizontal="left" wrapText="1"/>
    </xf>
    <xf numFmtId="0" fontId="6" fillId="0" borderId="8" xfId="1" applyFont="1" applyBorder="1" applyAlignment="1">
      <alignment horizontal="left" vertical="center" wrapText="1"/>
    </xf>
    <xf numFmtId="0" fontId="7" fillId="0" borderId="6" xfId="1" applyFont="1" applyBorder="1" applyAlignment="1">
      <alignment horizontal="left" vertical="center" wrapText="1"/>
    </xf>
    <xf numFmtId="0" fontId="6" fillId="0" borderId="8" xfId="1" applyFont="1" applyBorder="1" applyAlignment="1">
      <alignment horizontal="left" vertical="top" wrapText="1"/>
    </xf>
    <xf numFmtId="0" fontId="7" fillId="0" borderId="6" xfId="1" applyFont="1" applyBorder="1" applyAlignment="1">
      <alignment horizontal="left" wrapText="1"/>
    </xf>
    <xf numFmtId="1" fontId="13" fillId="0" borderId="1" xfId="23" applyNumberFormat="1" applyFont="1" applyBorder="1" applyAlignment="1">
      <alignment horizontal="center" vertical="center"/>
    </xf>
    <xf numFmtId="0" fontId="22" fillId="2" borderId="0" xfId="1" applyFont="1" applyFill="1"/>
    <xf numFmtId="0" fontId="3" fillId="0" borderId="0" xfId="1" applyFont="1"/>
    <xf numFmtId="1" fontId="4" fillId="0" borderId="1" xfId="23" applyNumberFormat="1" applyFont="1" applyBorder="1" applyAlignment="1">
      <alignment horizontal="center" vertical="center"/>
    </xf>
    <xf numFmtId="0" fontId="13" fillId="0" borderId="0" xfId="1" applyFont="1" applyFill="1"/>
    <xf numFmtId="0" fontId="7" fillId="0" borderId="0" xfId="1" applyFont="1" applyFill="1"/>
    <xf numFmtId="0" fontId="7" fillId="0" borderId="0" xfId="1" applyFont="1" applyFill="1" applyAlignment="1">
      <alignment horizontal="right"/>
    </xf>
    <xf numFmtId="0" fontId="13" fillId="0" borderId="0" xfId="1" applyFont="1" applyFill="1" applyAlignment="1">
      <alignment horizontal="right"/>
    </xf>
    <xf numFmtId="0" fontId="7" fillId="0" borderId="0" xfId="1" applyFont="1" applyAlignment="1">
      <alignment wrapText="1"/>
    </xf>
    <xf numFmtId="0" fontId="24" fillId="0" borderId="0" xfId="0" applyFont="1"/>
    <xf numFmtId="0" fontId="3" fillId="0" borderId="0" xfId="0" applyNumberFormat="1" applyFont="1" applyAlignment="1">
      <alignment horizontal="left" vertical="top"/>
    </xf>
    <xf numFmtId="0" fontId="3" fillId="0" borderId="0" xfId="0" applyNumberFormat="1" applyFont="1"/>
    <xf numFmtId="0" fontId="25" fillId="0" borderId="0" xfId="0" applyFont="1"/>
    <xf numFmtId="0" fontId="9" fillId="0" borderId="0" xfId="0" applyNumberFormat="1" applyFont="1" applyAlignment="1">
      <alignment wrapText="1"/>
    </xf>
    <xf numFmtId="0" fontId="13" fillId="0" borderId="0" xfId="0" applyFont="1"/>
    <xf numFmtId="0" fontId="11" fillId="0" borderId="0" xfId="0" applyFont="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4" fillId="0" borderId="7" xfId="0" applyFont="1" applyBorder="1" applyAlignment="1">
      <alignment horizontal="center" vertical="center" wrapText="1"/>
    </xf>
    <xf numFmtId="0" fontId="8" fillId="0" borderId="36" xfId="0" applyNumberFormat="1" applyFont="1" applyBorder="1" applyAlignment="1">
      <alignment horizontal="center" vertical="top" wrapText="1"/>
    </xf>
    <xf numFmtId="0" fontId="8" fillId="0" borderId="34" xfId="0" applyNumberFormat="1" applyFont="1" applyBorder="1" applyAlignment="1">
      <alignment horizontal="center" vertical="top" wrapText="1"/>
    </xf>
    <xf numFmtId="0" fontId="8" fillId="0" borderId="35" xfId="0" applyNumberFormat="1" applyFont="1" applyBorder="1" applyAlignment="1">
      <alignment horizontal="center" vertical="top" wrapText="1"/>
    </xf>
    <xf numFmtId="0" fontId="3" fillId="0" borderId="15" xfId="0" applyNumberFormat="1" applyFont="1" applyBorder="1" applyAlignment="1">
      <alignment horizontal="center" vertical="top" wrapText="1"/>
    </xf>
    <xf numFmtId="0" fontId="3" fillId="0" borderId="13" xfId="0" applyNumberFormat="1" applyFont="1" applyBorder="1" applyAlignment="1">
      <alignment horizontal="center" vertical="top" wrapText="1"/>
    </xf>
    <xf numFmtId="0" fontId="3" fillId="0" borderId="15" xfId="0" applyNumberFormat="1" applyFont="1" applyBorder="1" applyAlignment="1">
      <alignment horizontal="left" vertical="top" wrapText="1"/>
    </xf>
    <xf numFmtId="0" fontId="3" fillId="0" borderId="14" xfId="0" applyNumberFormat="1" applyFont="1" applyBorder="1" applyAlignment="1">
      <alignment horizontal="left" vertical="top" wrapText="1"/>
    </xf>
    <xf numFmtId="0" fontId="3" fillId="0" borderId="13" xfId="0" applyNumberFormat="1" applyFont="1" applyBorder="1" applyAlignment="1">
      <alignment horizontal="left" vertical="top" wrapText="1"/>
    </xf>
    <xf numFmtId="0" fontId="3" fillId="0" borderId="33" xfId="0" applyNumberFormat="1" applyFont="1" applyBorder="1" applyAlignment="1">
      <alignment horizontal="center" wrapText="1"/>
    </xf>
    <xf numFmtId="0" fontId="3" fillId="0" borderId="31" xfId="0" applyNumberFormat="1" applyFont="1" applyBorder="1" applyAlignment="1">
      <alignment horizontal="center" wrapText="1"/>
    </xf>
    <xf numFmtId="0" fontId="3" fillId="0" borderId="32" xfId="0" applyNumberFormat="1" applyFont="1" applyBorder="1" applyAlignment="1">
      <alignment horizontal="center" wrapText="1"/>
    </xf>
    <xf numFmtId="49" fontId="4" fillId="0" borderId="17" xfId="0" applyNumberFormat="1" applyFont="1" applyBorder="1" applyAlignment="1">
      <alignment horizontal="center" vertical="top" wrapText="1"/>
    </xf>
    <xf numFmtId="49" fontId="4" fillId="0" borderId="12" xfId="0" applyNumberFormat="1" applyFont="1" applyBorder="1" applyAlignment="1">
      <alignment horizontal="center" vertical="top" wrapText="1"/>
    </xf>
    <xf numFmtId="0" fontId="4" fillId="0" borderId="29" xfId="0" applyNumberFormat="1" applyFont="1" applyBorder="1" applyAlignment="1">
      <alignment horizontal="left" vertical="top" wrapText="1"/>
    </xf>
    <xf numFmtId="0" fontId="4" fillId="0" borderId="27" xfId="0" applyNumberFormat="1" applyFont="1" applyBorder="1" applyAlignment="1">
      <alignment horizontal="left" vertical="top" wrapText="1"/>
    </xf>
    <xf numFmtId="0" fontId="4" fillId="0" borderId="26" xfId="0" applyNumberFormat="1" applyFont="1" applyBorder="1" applyAlignment="1">
      <alignment horizontal="left" vertical="top" wrapText="1"/>
    </xf>
    <xf numFmtId="0" fontId="4" fillId="0" borderId="25" xfId="0" applyNumberFormat="1" applyFont="1" applyBorder="1" applyAlignment="1">
      <alignment horizontal="left" vertical="top" wrapText="1"/>
    </xf>
    <xf numFmtId="0" fontId="3" fillId="0" borderId="29" xfId="0" applyNumberFormat="1" applyFont="1" applyBorder="1" applyAlignment="1">
      <alignment horizontal="left" vertical="top" wrapText="1"/>
    </xf>
    <xf numFmtId="0" fontId="3" fillId="0" borderId="28" xfId="0" applyNumberFormat="1" applyFont="1" applyBorder="1" applyAlignment="1">
      <alignment horizontal="left" vertical="top" wrapText="1"/>
    </xf>
    <xf numFmtId="0" fontId="3" fillId="0" borderId="27" xfId="0" applyNumberFormat="1" applyFont="1" applyBorder="1" applyAlignment="1">
      <alignment horizontal="left" vertical="top" wrapText="1"/>
    </xf>
    <xf numFmtId="0" fontId="3" fillId="0" borderId="26" xfId="0" applyNumberFormat="1" applyFont="1" applyBorder="1" applyAlignment="1">
      <alignment horizontal="left" vertical="top" wrapText="1"/>
    </xf>
    <xf numFmtId="0" fontId="3" fillId="0" borderId="0" xfId="0" applyNumberFormat="1" applyFont="1" applyBorder="1" applyAlignment="1">
      <alignment horizontal="left" vertical="top" wrapText="1"/>
    </xf>
    <xf numFmtId="0" fontId="3" fillId="0" borderId="25" xfId="0" applyNumberFormat="1" applyFont="1" applyBorder="1" applyAlignment="1">
      <alignment horizontal="left" vertical="top" wrapText="1"/>
    </xf>
    <xf numFmtId="4" fontId="3" fillId="0" borderId="17" xfId="0" applyNumberFormat="1" applyFont="1" applyBorder="1" applyAlignment="1">
      <alignment horizontal="right" vertical="top" wrapText="1"/>
    </xf>
    <xf numFmtId="4" fontId="3" fillId="0" borderId="24" xfId="0" applyNumberFormat="1" applyFont="1" applyBorder="1" applyAlignment="1">
      <alignment horizontal="right" vertical="top" wrapText="1"/>
    </xf>
    <xf numFmtId="0" fontId="4" fillId="0" borderId="15" xfId="0" applyNumberFormat="1" applyFont="1" applyBorder="1" applyAlignment="1">
      <alignment horizontal="left" vertical="top" wrapText="1"/>
    </xf>
    <xf numFmtId="0" fontId="4" fillId="0" borderId="13" xfId="0" applyNumberFormat="1" applyFont="1" applyBorder="1" applyAlignment="1">
      <alignment horizontal="left" vertical="top" wrapText="1"/>
    </xf>
    <xf numFmtId="0" fontId="4" fillId="0" borderId="14" xfId="0" applyNumberFormat="1" applyFont="1" applyBorder="1" applyAlignment="1">
      <alignment horizontal="left" vertical="top" wrapText="1"/>
    </xf>
    <xf numFmtId="0" fontId="3" fillId="0" borderId="23" xfId="0" applyNumberFormat="1" applyFont="1" applyBorder="1" applyAlignment="1">
      <alignment horizontal="left" vertical="top" wrapText="1"/>
    </xf>
    <xf numFmtId="0" fontId="3" fillId="0" borderId="21" xfId="0" applyNumberFormat="1" applyFont="1" applyBorder="1" applyAlignment="1">
      <alignment horizontal="left" vertical="top" wrapText="1"/>
    </xf>
    <xf numFmtId="0" fontId="3" fillId="0" borderId="22" xfId="0" applyNumberFormat="1" applyFont="1" applyBorder="1" applyAlignment="1">
      <alignment horizontal="left" vertical="top" wrapText="1"/>
    </xf>
    <xf numFmtId="0" fontId="3" fillId="0" borderId="17" xfId="0" applyNumberFormat="1" applyFont="1" applyBorder="1" applyAlignment="1">
      <alignment horizontal="left" vertical="top" wrapText="1"/>
    </xf>
    <xf numFmtId="0" fontId="3" fillId="0" borderId="24" xfId="0" applyNumberFormat="1" applyFont="1" applyBorder="1" applyAlignment="1">
      <alignment horizontal="left" vertical="top" wrapText="1"/>
    </xf>
    <xf numFmtId="0" fontId="3" fillId="0" borderId="8" xfId="0" applyNumberFormat="1" applyFont="1" applyBorder="1" applyAlignment="1">
      <alignment horizontal="left" vertical="top" wrapText="1"/>
    </xf>
    <xf numFmtId="0" fontId="3" fillId="0" borderId="6" xfId="0" applyNumberFormat="1" applyFont="1" applyBorder="1" applyAlignment="1">
      <alignment horizontal="left" vertical="top" wrapText="1"/>
    </xf>
    <xf numFmtId="0" fontId="3" fillId="0" borderId="7" xfId="0" applyNumberFormat="1" applyFont="1" applyBorder="1" applyAlignment="1">
      <alignment horizontal="left" vertical="top" wrapText="1"/>
    </xf>
    <xf numFmtId="0" fontId="4" fillId="0" borderId="20" xfId="0" applyNumberFormat="1" applyFont="1" applyBorder="1" applyAlignment="1">
      <alignment horizontal="left" vertical="top" wrapText="1"/>
    </xf>
    <xf numFmtId="0" fontId="4" fillId="0" borderId="18" xfId="0" applyNumberFormat="1" applyFont="1" applyBorder="1" applyAlignment="1">
      <alignment horizontal="left" vertical="top" wrapText="1"/>
    </xf>
    <xf numFmtId="0" fontId="3" fillId="0" borderId="20" xfId="0" applyNumberFormat="1" applyFont="1" applyBorder="1" applyAlignment="1">
      <alignment horizontal="left" vertical="top" wrapText="1"/>
    </xf>
    <xf numFmtId="0" fontId="3" fillId="0" borderId="19" xfId="0" applyNumberFormat="1" applyFont="1" applyBorder="1" applyAlignment="1">
      <alignment horizontal="left" vertical="top" wrapText="1"/>
    </xf>
    <xf numFmtId="0" fontId="3" fillId="0" borderId="18" xfId="0" applyNumberFormat="1" applyFont="1" applyBorder="1" applyAlignment="1">
      <alignment horizontal="left" vertical="top" wrapText="1"/>
    </xf>
    <xf numFmtId="0" fontId="3" fillId="0" borderId="4" xfId="0" applyNumberFormat="1" applyFont="1" applyBorder="1" applyAlignment="1">
      <alignment horizontal="left" vertical="top" wrapText="1"/>
    </xf>
    <xf numFmtId="0" fontId="3" fillId="0" borderId="2" xfId="0" applyNumberFormat="1" applyFont="1" applyBorder="1" applyAlignment="1">
      <alignment horizontal="left" vertical="top" wrapText="1"/>
    </xf>
    <xf numFmtId="0" fontId="3" fillId="0" borderId="3" xfId="0" applyNumberFormat="1" applyFont="1" applyBorder="1" applyAlignment="1">
      <alignment horizontal="left" vertical="top" wrapText="1"/>
    </xf>
    <xf numFmtId="0" fontId="4" fillId="0" borderId="4" xfId="0" applyNumberFormat="1" applyFont="1" applyBorder="1" applyAlignment="1">
      <alignment horizontal="left" vertical="top" wrapText="1"/>
    </xf>
    <xf numFmtId="0" fontId="4" fillId="0" borderId="2" xfId="0" applyNumberFormat="1" applyFont="1" applyBorder="1" applyAlignment="1">
      <alignment horizontal="left" vertical="top" wrapText="1"/>
    </xf>
    <xf numFmtId="0" fontId="4" fillId="0" borderId="3" xfId="0" applyNumberFormat="1" applyFont="1" applyBorder="1" applyAlignment="1">
      <alignment horizontal="left" vertical="top" wrapText="1"/>
    </xf>
    <xf numFmtId="0" fontId="3" fillId="0" borderId="4" xfId="0" applyNumberFormat="1" applyFont="1" applyBorder="1" applyAlignment="1">
      <alignment horizontal="center" vertical="top" wrapText="1"/>
    </xf>
    <xf numFmtId="0" fontId="3" fillId="0" borderId="3" xfId="0" applyNumberFormat="1" applyFont="1" applyBorder="1" applyAlignment="1">
      <alignment horizontal="center" vertical="top" wrapText="1"/>
    </xf>
    <xf numFmtId="0" fontId="3" fillId="0" borderId="2" xfId="0" applyNumberFormat="1" applyFont="1" applyBorder="1" applyAlignment="1">
      <alignment horizontal="center" vertical="top" wrapText="1"/>
    </xf>
    <xf numFmtId="0" fontId="3" fillId="0" borderId="11" xfId="0" applyNumberFormat="1" applyFont="1" applyBorder="1" applyAlignment="1">
      <alignment horizontal="left" vertical="top" wrapText="1"/>
    </xf>
    <xf numFmtId="0" fontId="3" fillId="0" borderId="9" xfId="0" applyNumberFormat="1" applyFont="1" applyBorder="1" applyAlignment="1">
      <alignment horizontal="left" vertical="top" wrapText="1"/>
    </xf>
    <xf numFmtId="0" fontId="3" fillId="0" borderId="10" xfId="0" applyNumberFormat="1" applyFont="1" applyBorder="1" applyAlignment="1">
      <alignment horizontal="left" vertical="top" wrapText="1"/>
    </xf>
    <xf numFmtId="0" fontId="4" fillId="0" borderId="8" xfId="0" applyNumberFormat="1" applyFont="1" applyBorder="1" applyAlignment="1">
      <alignment horizontal="left" vertical="top" wrapText="1"/>
    </xf>
    <xf numFmtId="0" fontId="4" fillId="0" borderId="6" xfId="0" applyNumberFormat="1" applyFont="1" applyBorder="1" applyAlignment="1">
      <alignment horizontal="left" vertical="top" wrapText="1"/>
    </xf>
    <xf numFmtId="0" fontId="4" fillId="0" borderId="7" xfId="0" applyNumberFormat="1" applyFont="1" applyBorder="1" applyAlignment="1">
      <alignment horizontal="left" vertical="top" wrapText="1"/>
    </xf>
    <xf numFmtId="0" fontId="7" fillId="0" borderId="4" xfId="1" applyFont="1" applyBorder="1" applyAlignment="1">
      <alignment horizontal="left" vertical="top" wrapText="1"/>
    </xf>
    <xf numFmtId="0" fontId="7" fillId="0" borderId="2" xfId="1" applyFont="1" applyBorder="1" applyAlignment="1">
      <alignment horizontal="left" vertical="top" wrapText="1"/>
    </xf>
    <xf numFmtId="0" fontId="7" fillId="0" borderId="4" xfId="1" applyFont="1" applyBorder="1" applyAlignment="1">
      <alignment horizontal="left" vertical="center" wrapText="1"/>
    </xf>
    <xf numFmtId="0" fontId="7" fillId="0" borderId="2" xfId="1" applyFont="1" applyBorder="1" applyAlignment="1">
      <alignment horizontal="left" vertical="center" wrapText="1"/>
    </xf>
    <xf numFmtId="0" fontId="22" fillId="0" borderId="4" xfId="1" applyFont="1" applyBorder="1" applyAlignment="1">
      <alignment horizontal="center" vertical="center" wrapText="1"/>
    </xf>
    <xf numFmtId="0" fontId="22" fillId="0" borderId="2" xfId="1" applyFont="1" applyBorder="1" applyAlignment="1">
      <alignment horizontal="center" vertical="center" wrapText="1"/>
    </xf>
    <xf numFmtId="0" fontId="23" fillId="0" borderId="4" xfId="1" applyFont="1" applyBorder="1" applyAlignment="1">
      <alignment horizontal="left" vertical="top" wrapText="1"/>
    </xf>
    <xf numFmtId="0" fontId="7" fillId="0" borderId="4" xfId="1" applyFont="1" applyBorder="1" applyAlignment="1">
      <alignment horizontal="center" vertical="center" wrapText="1"/>
    </xf>
    <xf numFmtId="0" fontId="7" fillId="0" borderId="2" xfId="1" applyFont="1" applyBorder="1" applyAlignment="1">
      <alignment horizontal="center" vertical="center" wrapText="1"/>
    </xf>
    <xf numFmtId="0" fontId="7" fillId="0" borderId="17" xfId="1" applyFont="1" applyBorder="1" applyAlignment="1">
      <alignment horizontal="center" vertical="center" wrapText="1"/>
    </xf>
    <xf numFmtId="0" fontId="7" fillId="0" borderId="5" xfId="1" applyFont="1" applyBorder="1" applyAlignment="1">
      <alignment horizontal="center" vertical="center" wrapText="1"/>
    </xf>
    <xf numFmtId="0" fontId="7" fillId="0" borderId="29" xfId="1" applyFont="1" applyBorder="1" applyAlignment="1">
      <alignment horizontal="left" vertical="top" wrapText="1"/>
    </xf>
    <xf numFmtId="0" fontId="7" fillId="0" borderId="27" xfId="1" applyFont="1" applyBorder="1" applyAlignment="1">
      <alignment horizontal="left" vertical="top" wrapText="1"/>
    </xf>
    <xf numFmtId="0" fontId="7" fillId="0" borderId="8" xfId="1" applyFont="1" applyBorder="1" applyAlignment="1">
      <alignment horizontal="left" vertical="top" wrapText="1"/>
    </xf>
    <xf numFmtId="0" fontId="7" fillId="0" borderId="6" xfId="1" applyFont="1" applyBorder="1" applyAlignment="1">
      <alignment horizontal="left" vertical="top" wrapText="1"/>
    </xf>
    <xf numFmtId="0" fontId="6" fillId="0" borderId="29" xfId="1" applyFont="1" applyBorder="1" applyAlignment="1">
      <alignment horizontal="left" vertical="center" wrapText="1"/>
    </xf>
    <xf numFmtId="0" fontId="6" fillId="0" borderId="27" xfId="1" applyFont="1" applyBorder="1" applyAlignment="1">
      <alignment horizontal="left" vertical="center" wrapText="1"/>
    </xf>
    <xf numFmtId="0" fontId="7" fillId="0" borderId="29" xfId="1" applyFont="1" applyBorder="1" applyAlignment="1">
      <alignment horizontal="center" vertical="center" wrapText="1"/>
    </xf>
    <xf numFmtId="0" fontId="7" fillId="0" borderId="2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6" xfId="1" applyFont="1" applyBorder="1" applyAlignment="1">
      <alignment horizontal="center" vertical="center" wrapText="1"/>
    </xf>
    <xf numFmtId="166" fontId="13" fillId="0" borderId="17" xfId="23" applyNumberFormat="1" applyFont="1" applyBorder="1" applyAlignment="1">
      <alignment horizontal="center" vertical="center"/>
    </xf>
    <xf numFmtId="166" fontId="13" fillId="0" borderId="5" xfId="23" applyNumberFormat="1" applyFont="1" applyBorder="1" applyAlignment="1">
      <alignment horizontal="center" vertical="center"/>
    </xf>
    <xf numFmtId="1" fontId="13" fillId="0" borderId="17" xfId="23" applyNumberFormat="1" applyFont="1" applyBorder="1" applyAlignment="1">
      <alignment horizontal="center" vertical="center"/>
    </xf>
    <xf numFmtId="1" fontId="13" fillId="0" borderId="5" xfId="23" applyNumberFormat="1" applyFont="1" applyBorder="1" applyAlignment="1">
      <alignment horizontal="center" vertical="center"/>
    </xf>
    <xf numFmtId="0" fontId="7" fillId="0" borderId="24" xfId="1" applyFont="1" applyBorder="1" applyAlignment="1">
      <alignment horizontal="center" vertical="center" wrapText="1"/>
    </xf>
    <xf numFmtId="0" fontId="7" fillId="0" borderId="26" xfId="1" applyFont="1" applyBorder="1" applyAlignment="1">
      <alignment horizontal="left" vertical="top" wrapText="1"/>
    </xf>
    <xf numFmtId="0" fontId="7" fillId="0" borderId="25" xfId="1" applyFont="1" applyBorder="1" applyAlignment="1">
      <alignment horizontal="left" vertical="top" wrapText="1"/>
    </xf>
    <xf numFmtId="0" fontId="7" fillId="0" borderId="26" xfId="1" applyFont="1" applyBorder="1" applyAlignment="1">
      <alignment horizontal="center" vertical="center" wrapText="1"/>
    </xf>
    <xf numFmtId="0" fontId="7" fillId="0" borderId="25" xfId="1" applyFont="1" applyBorder="1" applyAlignment="1">
      <alignment horizontal="center" vertical="center" wrapText="1"/>
    </xf>
    <xf numFmtId="166" fontId="13" fillId="0" borderId="24" xfId="23" applyNumberFormat="1" applyFont="1" applyBorder="1" applyAlignment="1">
      <alignment horizontal="center" vertical="center"/>
    </xf>
    <xf numFmtId="0" fontId="7" fillId="0" borderId="29" xfId="1" applyFont="1" applyBorder="1" applyAlignment="1">
      <alignment horizontal="left" vertical="center" wrapText="1"/>
    </xf>
    <xf numFmtId="0" fontId="7" fillId="0" borderId="27" xfId="1" applyFont="1" applyBorder="1" applyAlignment="1">
      <alignment horizontal="left" vertical="center" wrapText="1"/>
    </xf>
    <xf numFmtId="0" fontId="19" fillId="0" borderId="4" xfId="1" applyFont="1" applyBorder="1" applyAlignment="1">
      <alignment horizontal="center" vertical="center" wrapText="1"/>
    </xf>
    <xf numFmtId="0" fontId="19" fillId="0" borderId="2" xfId="1" applyFont="1" applyBorder="1" applyAlignment="1">
      <alignment horizontal="center" vertical="center" wrapText="1"/>
    </xf>
    <xf numFmtId="0" fontId="11" fillId="0" borderId="0" xfId="1" applyFont="1" applyAlignment="1">
      <alignment horizontal="center"/>
    </xf>
    <xf numFmtId="0" fontId="17" fillId="0" borderId="7" xfId="1" applyFont="1" applyBorder="1" applyAlignment="1">
      <alignment horizontal="center" vertical="center" wrapText="1"/>
    </xf>
  </cellXfs>
  <cellStyles count="29">
    <cellStyle name="Акт" xfId="3" xr:uid="{00000000-0005-0000-0000-000000000000}"/>
    <cellStyle name="АктМТСН" xfId="4" xr:uid="{00000000-0005-0000-0000-000001000000}"/>
    <cellStyle name="ВедРесурсов" xfId="5" xr:uid="{00000000-0005-0000-0000-000002000000}"/>
    <cellStyle name="ВедРесурсовАкт" xfId="6" xr:uid="{00000000-0005-0000-0000-000003000000}"/>
    <cellStyle name="Итоги" xfId="7" xr:uid="{00000000-0005-0000-0000-000004000000}"/>
    <cellStyle name="ИтогоАктБазЦ" xfId="8" xr:uid="{00000000-0005-0000-0000-000005000000}"/>
    <cellStyle name="ИтогоАктТекЦ" xfId="9" xr:uid="{00000000-0005-0000-0000-000006000000}"/>
    <cellStyle name="ИтогоБазЦ" xfId="10" xr:uid="{00000000-0005-0000-0000-000007000000}"/>
    <cellStyle name="ИтогоТекЦ" xfId="11" xr:uid="{00000000-0005-0000-0000-000008000000}"/>
    <cellStyle name="ЛокСмета" xfId="12" xr:uid="{00000000-0005-0000-0000-000009000000}"/>
    <cellStyle name="ЛокСмМТСН" xfId="13" xr:uid="{00000000-0005-0000-0000-00000A000000}"/>
    <cellStyle name="ОбСмета" xfId="14" xr:uid="{00000000-0005-0000-0000-00000B000000}"/>
    <cellStyle name="Обычный" xfId="0" builtinId="0"/>
    <cellStyle name="Обычный 2" xfId="1" xr:uid="{00000000-0005-0000-0000-00000D000000}"/>
    <cellStyle name="Обычный 3" xfId="2" xr:uid="{00000000-0005-0000-0000-00000E000000}"/>
    <cellStyle name="Обычный 4" xfId="15" xr:uid="{00000000-0005-0000-0000-00000F000000}"/>
    <cellStyle name="Параметр" xfId="16" xr:uid="{00000000-0005-0000-0000-000010000000}"/>
    <cellStyle name="ПеременныеСметы" xfId="17" xr:uid="{00000000-0005-0000-0000-000011000000}"/>
    <cellStyle name="РесСмета" xfId="18" xr:uid="{00000000-0005-0000-0000-000012000000}"/>
    <cellStyle name="СводкаСтоимРаб" xfId="19" xr:uid="{00000000-0005-0000-0000-000013000000}"/>
    <cellStyle name="СводРасч" xfId="20" xr:uid="{00000000-0005-0000-0000-000014000000}"/>
    <cellStyle name="Список ресурсов" xfId="21" xr:uid="{00000000-0005-0000-0000-000015000000}"/>
    <cellStyle name="Титул" xfId="22" xr:uid="{00000000-0005-0000-0000-000016000000}"/>
    <cellStyle name="Финансовый 2" xfId="23" xr:uid="{00000000-0005-0000-0000-000017000000}"/>
    <cellStyle name="Финансовый 2 2" xfId="24" xr:uid="{00000000-0005-0000-0000-000018000000}"/>
    <cellStyle name="Финансовый 3" xfId="25" xr:uid="{00000000-0005-0000-0000-000019000000}"/>
    <cellStyle name="Финансовый 4" xfId="26" xr:uid="{00000000-0005-0000-0000-00001A000000}"/>
    <cellStyle name="Хвост" xfId="27" xr:uid="{00000000-0005-0000-0000-00001B000000}"/>
    <cellStyle name="Экспертиза" xfId="28" xr:uid="{00000000-0005-0000-0000-00001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3"/>
  <sheetViews>
    <sheetView tabSelected="1" zoomScaleNormal="100" workbookViewId="0">
      <selection activeCell="F10" sqref="F10"/>
    </sheetView>
  </sheetViews>
  <sheetFormatPr defaultColWidth="9.140625" defaultRowHeight="14.25" x14ac:dyDescent="0.2"/>
  <cols>
    <col min="1" max="1" width="5.7109375" style="1" customWidth="1"/>
    <col min="2" max="3" width="8.28515625" style="1" customWidth="1"/>
    <col min="4" max="7" width="10.28515625" style="1" customWidth="1"/>
    <col min="8" max="8" width="14.42578125" style="1" customWidth="1"/>
    <col min="9" max="9" width="14.28515625" style="1" customWidth="1"/>
    <col min="10" max="10" width="12.7109375" style="1" customWidth="1"/>
    <col min="11" max="11" width="15.42578125" style="1" customWidth="1"/>
    <col min="12" max="12" width="14.5703125" style="1" customWidth="1"/>
    <col min="13" max="16384" width="9.140625" style="1"/>
  </cols>
  <sheetData>
    <row r="1" spans="1:256" ht="17.25" customHeight="1" x14ac:dyDescent="0.2">
      <c r="D1" s="79" t="s">
        <v>111</v>
      </c>
    </row>
    <row r="2" spans="1:256" s="41" customFormat="1" ht="17.25" customHeight="1" x14ac:dyDescent="0.2">
      <c r="A2" s="42"/>
      <c r="B2" s="42"/>
      <c r="C2" s="42"/>
      <c r="D2" s="42"/>
      <c r="E2" s="42"/>
      <c r="F2" s="43"/>
      <c r="G2" s="43"/>
      <c r="H2" s="43"/>
      <c r="I2" s="43"/>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row>
    <row r="3" spans="1:256" s="37" customFormat="1" ht="17.25" customHeight="1" x14ac:dyDescent="0.2">
      <c r="A3" s="40" t="s">
        <v>112</v>
      </c>
      <c r="G3" s="40" t="s">
        <v>113</v>
      </c>
    </row>
    <row r="4" spans="1:256" s="37" customFormat="1" ht="17.25" customHeight="1" x14ac:dyDescent="0.2">
      <c r="A4" s="40" t="s">
        <v>114</v>
      </c>
      <c r="G4" s="40" t="s">
        <v>115</v>
      </c>
    </row>
    <row r="5" spans="1:256" s="37" customFormat="1" ht="17.25" customHeight="1" x14ac:dyDescent="0.2">
      <c r="A5" s="40" t="s">
        <v>48</v>
      </c>
      <c r="G5" s="40" t="s">
        <v>118</v>
      </c>
    </row>
    <row r="6" spans="1:256" s="37" customFormat="1" ht="17.25" customHeight="1" x14ac:dyDescent="0.2">
      <c r="A6" s="40" t="s">
        <v>47</v>
      </c>
      <c r="G6" s="40" t="s">
        <v>119</v>
      </c>
    </row>
    <row r="7" spans="1:256" s="39" customFormat="1" ht="17.25" customHeight="1" x14ac:dyDescent="0.2">
      <c r="A7" s="38"/>
      <c r="B7" s="37"/>
      <c r="C7" s="37"/>
      <c r="D7" s="37"/>
      <c r="E7" s="37"/>
      <c r="G7" s="38"/>
    </row>
    <row r="8" spans="1:256" s="37" customFormat="1" ht="17.25" customHeight="1" x14ac:dyDescent="0.2">
      <c r="A8" s="38" t="s">
        <v>116</v>
      </c>
      <c r="G8" s="38" t="s">
        <v>120</v>
      </c>
    </row>
    <row r="9" spans="1:256" ht="17.25" customHeight="1" x14ac:dyDescent="0.2">
      <c r="A9" s="1" t="s">
        <v>117</v>
      </c>
      <c r="G9" s="1" t="str">
        <f>A9</f>
        <v>"______" ________________  2021г.</v>
      </c>
    </row>
    <row r="10" spans="1:256" ht="17.25" customHeight="1" x14ac:dyDescent="0.2"/>
    <row r="11" spans="1:256" ht="15" x14ac:dyDescent="0.25">
      <c r="A11" s="80" t="s">
        <v>55</v>
      </c>
      <c r="B11" s="80"/>
      <c r="C11" s="80"/>
      <c r="D11" s="80"/>
      <c r="E11" s="80"/>
      <c r="F11" s="80"/>
      <c r="G11" s="80"/>
      <c r="H11" s="80"/>
      <c r="I11" s="35"/>
    </row>
    <row r="12" spans="1:256" ht="15" x14ac:dyDescent="0.25">
      <c r="A12" s="81" t="s">
        <v>44</v>
      </c>
      <c r="B12" s="82"/>
      <c r="C12" s="82"/>
      <c r="D12" s="82"/>
      <c r="E12" s="82"/>
      <c r="F12" s="82"/>
      <c r="G12" s="82"/>
      <c r="H12" s="82"/>
      <c r="I12" s="35"/>
    </row>
    <row r="13" spans="1:256" ht="15" x14ac:dyDescent="0.25">
      <c r="A13" s="36"/>
      <c r="B13" s="34"/>
      <c r="C13" s="34"/>
      <c r="D13" s="34"/>
      <c r="E13" s="34"/>
      <c r="F13" s="34"/>
      <c r="G13" s="34"/>
      <c r="H13" s="34"/>
      <c r="I13" s="35"/>
    </row>
    <row r="14" spans="1:256" ht="51.6" customHeight="1" x14ac:dyDescent="0.2">
      <c r="A14" s="83" t="s">
        <v>43</v>
      </c>
      <c r="B14" s="83"/>
      <c r="C14" s="83"/>
      <c r="D14" s="83"/>
      <c r="E14" s="83"/>
      <c r="F14" s="83"/>
      <c r="G14" s="83"/>
      <c r="H14" s="83"/>
      <c r="I14" s="83"/>
    </row>
    <row r="15" spans="1:256" ht="14.25" customHeight="1" x14ac:dyDescent="0.2">
      <c r="A15" s="34"/>
      <c r="D15" s="33"/>
      <c r="E15" s="32" t="s">
        <v>42</v>
      </c>
    </row>
    <row r="16" spans="1:256" ht="105" customHeight="1" x14ac:dyDescent="0.2">
      <c r="A16" s="30" t="s">
        <v>41</v>
      </c>
      <c r="B16" s="84" t="s">
        <v>40</v>
      </c>
      <c r="C16" s="85"/>
      <c r="D16" s="84" t="s">
        <v>39</v>
      </c>
      <c r="E16" s="86"/>
      <c r="F16" s="86"/>
      <c r="G16" s="85"/>
      <c r="H16" s="31" t="s">
        <v>38</v>
      </c>
      <c r="I16" s="30" t="s">
        <v>37</v>
      </c>
      <c r="L16" s="29"/>
    </row>
    <row r="17" spans="1:10" x14ac:dyDescent="0.2">
      <c r="A17" s="28" t="s">
        <v>36</v>
      </c>
      <c r="B17" s="92">
        <v>2</v>
      </c>
      <c r="C17" s="93"/>
      <c r="D17" s="92">
        <v>3</v>
      </c>
      <c r="E17" s="94"/>
      <c r="F17" s="94"/>
      <c r="G17" s="93"/>
      <c r="H17" s="27">
        <v>4</v>
      </c>
      <c r="I17" s="27">
        <v>5</v>
      </c>
    </row>
    <row r="18" spans="1:10" ht="145.9" customHeight="1" x14ac:dyDescent="0.2">
      <c r="A18" s="95" t="s">
        <v>36</v>
      </c>
      <c r="B18" s="97" t="s">
        <v>35</v>
      </c>
      <c r="C18" s="98"/>
      <c r="D18" s="101" t="s">
        <v>34</v>
      </c>
      <c r="E18" s="102"/>
      <c r="F18" s="102"/>
      <c r="G18" s="103"/>
      <c r="H18" s="115" t="s">
        <v>107</v>
      </c>
      <c r="I18" s="107">
        <f>(0.109375*(0.016/0.2)) * 1 * 2.4*1.2*4.59 * 0.805*1000000</f>
        <v>93112.74</v>
      </c>
      <c r="J18" s="25"/>
    </row>
    <row r="19" spans="1:10" ht="52.9" customHeight="1" x14ac:dyDescent="0.2">
      <c r="A19" s="96"/>
      <c r="B19" s="99"/>
      <c r="C19" s="100"/>
      <c r="D19" s="104"/>
      <c r="E19" s="105"/>
      <c r="F19" s="105"/>
      <c r="G19" s="106"/>
      <c r="H19" s="116"/>
      <c r="I19" s="108"/>
    </row>
    <row r="20" spans="1:10" ht="14.45" customHeight="1" x14ac:dyDescent="0.2">
      <c r="A20" s="22" t="s">
        <v>22</v>
      </c>
      <c r="B20" s="109" t="s">
        <v>25</v>
      </c>
      <c r="C20" s="110"/>
      <c r="D20" s="109"/>
      <c r="E20" s="111"/>
      <c r="F20" s="111"/>
      <c r="G20" s="110"/>
      <c r="H20" s="21"/>
      <c r="I20" s="20"/>
    </row>
    <row r="21" spans="1:10" ht="36" customHeight="1" x14ac:dyDescent="0.2">
      <c r="A21" s="19" t="s">
        <v>22</v>
      </c>
      <c r="B21" s="112" t="s">
        <v>24</v>
      </c>
      <c r="C21" s="113"/>
      <c r="D21" s="112" t="s">
        <v>33</v>
      </c>
      <c r="E21" s="114"/>
      <c r="F21" s="114"/>
      <c r="G21" s="113"/>
      <c r="H21" s="18"/>
      <c r="I21" s="17"/>
    </row>
    <row r="22" spans="1:10" ht="35.450000000000003" customHeight="1" x14ac:dyDescent="0.2">
      <c r="A22" s="19"/>
      <c r="B22" s="87"/>
      <c r="C22" s="88"/>
      <c r="D22" s="89" t="s">
        <v>32</v>
      </c>
      <c r="E22" s="90"/>
      <c r="F22" s="90"/>
      <c r="G22" s="91"/>
      <c r="H22" s="18"/>
      <c r="I22" s="17"/>
    </row>
    <row r="23" spans="1:10" ht="35.450000000000003" customHeight="1" x14ac:dyDescent="0.2">
      <c r="A23" s="19"/>
      <c r="B23" s="87"/>
      <c r="C23" s="88"/>
      <c r="D23" s="89" t="s">
        <v>31</v>
      </c>
      <c r="E23" s="90"/>
      <c r="F23" s="90"/>
      <c r="G23" s="91"/>
      <c r="H23" s="18"/>
      <c r="I23" s="17"/>
    </row>
    <row r="24" spans="1:10" ht="47.45" customHeight="1" x14ac:dyDescent="0.2">
      <c r="A24" s="19" t="s">
        <v>22</v>
      </c>
      <c r="B24" s="112"/>
      <c r="C24" s="113"/>
      <c r="D24" s="112" t="s">
        <v>105</v>
      </c>
      <c r="E24" s="114"/>
      <c r="F24" s="114"/>
      <c r="G24" s="113"/>
      <c r="H24" s="18"/>
      <c r="I24" s="17"/>
    </row>
    <row r="25" spans="1:10" ht="54.6" customHeight="1" x14ac:dyDescent="0.2">
      <c r="A25" s="16" t="s">
        <v>22</v>
      </c>
      <c r="B25" s="117" t="s">
        <v>30</v>
      </c>
      <c r="C25" s="118"/>
      <c r="D25" s="117"/>
      <c r="E25" s="119"/>
      <c r="F25" s="119"/>
      <c r="G25" s="118"/>
      <c r="H25" s="15" t="s">
        <v>29</v>
      </c>
      <c r="I25" s="14"/>
    </row>
    <row r="26" spans="1:10" ht="129" customHeight="1" x14ac:dyDescent="0.2">
      <c r="A26" s="24" t="s">
        <v>28</v>
      </c>
      <c r="B26" s="120" t="s">
        <v>27</v>
      </c>
      <c r="C26" s="121"/>
      <c r="D26" s="122" t="s">
        <v>26</v>
      </c>
      <c r="E26" s="123"/>
      <c r="F26" s="123"/>
      <c r="G26" s="124"/>
      <c r="H26" s="26" t="s">
        <v>106</v>
      </c>
      <c r="I26" s="23">
        <f>(0+ 800 * 1) * 1 * 0.5 * 4.59</f>
        <v>1836</v>
      </c>
    </row>
    <row r="27" spans="1:10" ht="14.45" customHeight="1" x14ac:dyDescent="0.2">
      <c r="A27" s="22" t="s">
        <v>22</v>
      </c>
      <c r="B27" s="109" t="s">
        <v>25</v>
      </c>
      <c r="C27" s="110"/>
      <c r="D27" s="109"/>
      <c r="E27" s="111"/>
      <c r="F27" s="111"/>
      <c r="G27" s="110"/>
      <c r="H27" s="21"/>
      <c r="I27" s="20"/>
    </row>
    <row r="28" spans="1:10" ht="32.450000000000003" customHeight="1" x14ac:dyDescent="0.2">
      <c r="A28" s="19" t="s">
        <v>22</v>
      </c>
      <c r="B28" s="89" t="s">
        <v>24</v>
      </c>
      <c r="C28" s="91"/>
      <c r="D28" s="89" t="s">
        <v>23</v>
      </c>
      <c r="E28" s="90"/>
      <c r="F28" s="90"/>
      <c r="G28" s="91"/>
      <c r="H28" s="18"/>
      <c r="I28" s="17"/>
    </row>
    <row r="29" spans="1:10" ht="46.9" customHeight="1" x14ac:dyDescent="0.2">
      <c r="A29" s="19" t="s">
        <v>22</v>
      </c>
      <c r="B29" s="89"/>
      <c r="C29" s="91"/>
      <c r="D29" s="89" t="s">
        <v>105</v>
      </c>
      <c r="E29" s="90"/>
      <c r="F29" s="90"/>
      <c r="G29" s="91"/>
      <c r="H29" s="18"/>
      <c r="I29" s="17"/>
    </row>
    <row r="30" spans="1:10" ht="39.75" customHeight="1" x14ac:dyDescent="0.2">
      <c r="A30" s="16" t="s">
        <v>22</v>
      </c>
      <c r="B30" s="134" t="s">
        <v>21</v>
      </c>
      <c r="C30" s="135"/>
      <c r="D30" s="134"/>
      <c r="E30" s="136"/>
      <c r="F30" s="136"/>
      <c r="G30" s="135"/>
      <c r="H30" s="15" t="s">
        <v>20</v>
      </c>
      <c r="I30" s="14"/>
    </row>
    <row r="31" spans="1:10" ht="18" customHeight="1" x14ac:dyDescent="0.2">
      <c r="A31" s="13" t="s">
        <v>19</v>
      </c>
      <c r="B31" s="137" t="s">
        <v>18</v>
      </c>
      <c r="C31" s="138"/>
      <c r="D31" s="137"/>
      <c r="E31" s="139"/>
      <c r="F31" s="139"/>
      <c r="G31" s="138"/>
      <c r="H31" s="12"/>
      <c r="I31" s="11">
        <f>ROUND(SUM(I18:I30),2)</f>
        <v>94948.74</v>
      </c>
      <c r="J31" s="8"/>
    </row>
    <row r="32" spans="1:10" ht="35.25" customHeight="1" x14ac:dyDescent="0.2">
      <c r="A32" s="5" t="s">
        <v>17</v>
      </c>
      <c r="B32" s="125" t="s">
        <v>16</v>
      </c>
      <c r="C32" s="126"/>
      <c r="D32" s="125"/>
      <c r="E32" s="127"/>
      <c r="F32" s="127"/>
      <c r="G32" s="126"/>
      <c r="H32" s="9" t="s">
        <v>15</v>
      </c>
      <c r="I32" s="6">
        <f>I31*0.1</f>
        <v>9494.8740000000016</v>
      </c>
    </row>
    <row r="33" spans="1:256" ht="43.15" customHeight="1" x14ac:dyDescent="0.2">
      <c r="A33" s="5" t="s">
        <v>14</v>
      </c>
      <c r="B33" s="125" t="s">
        <v>13</v>
      </c>
      <c r="C33" s="126"/>
      <c r="D33" s="131"/>
      <c r="E33" s="132"/>
      <c r="F33" s="132"/>
      <c r="G33" s="133"/>
      <c r="H33" s="9"/>
      <c r="I33" s="10">
        <v>9200</v>
      </c>
    </row>
    <row r="34" spans="1:256" ht="46.9" customHeight="1" x14ac:dyDescent="0.2">
      <c r="A34" s="5" t="s">
        <v>12</v>
      </c>
      <c r="B34" s="125" t="s">
        <v>11</v>
      </c>
      <c r="C34" s="126"/>
      <c r="D34" s="131"/>
      <c r="E34" s="132"/>
      <c r="F34" s="132"/>
      <c r="G34" s="133"/>
      <c r="H34" s="9"/>
      <c r="I34" s="6">
        <v>25589</v>
      </c>
    </row>
    <row r="35" spans="1:256" ht="24.75" customHeight="1" x14ac:dyDescent="0.2">
      <c r="A35" s="5" t="s">
        <v>10</v>
      </c>
      <c r="B35" s="125" t="s">
        <v>9</v>
      </c>
      <c r="C35" s="126"/>
      <c r="D35" s="125"/>
      <c r="E35" s="127"/>
      <c r="F35" s="127"/>
      <c r="G35" s="126"/>
      <c r="H35" s="7" t="s">
        <v>8</v>
      </c>
      <c r="I35" s="6">
        <f>ROUND(SUM(I31:I34),2)</f>
        <v>139232.60999999999</v>
      </c>
      <c r="J35" s="8"/>
    </row>
    <row r="36" spans="1:256" x14ac:dyDescent="0.2">
      <c r="A36" s="5" t="s">
        <v>7</v>
      </c>
      <c r="B36" s="125" t="s">
        <v>6</v>
      </c>
      <c r="C36" s="126"/>
      <c r="D36" s="125"/>
      <c r="E36" s="127"/>
      <c r="F36" s="127"/>
      <c r="G36" s="126"/>
      <c r="H36" s="7" t="s">
        <v>5</v>
      </c>
      <c r="I36" s="6">
        <f>I35*0.2</f>
        <v>27846.521999999997</v>
      </c>
    </row>
    <row r="37" spans="1:256" ht="14.45" customHeight="1" x14ac:dyDescent="0.2">
      <c r="A37" s="5" t="s">
        <v>4</v>
      </c>
      <c r="B37" s="128" t="s">
        <v>3</v>
      </c>
      <c r="C37" s="129"/>
      <c r="D37" s="128"/>
      <c r="E37" s="130"/>
      <c r="F37" s="130"/>
      <c r="G37" s="129"/>
      <c r="H37" s="4" t="s">
        <v>2</v>
      </c>
      <c r="I37" s="3">
        <f>ROUND(I35+I36,2)</f>
        <v>167079.13</v>
      </c>
    </row>
    <row r="38" spans="1:256" x14ac:dyDescent="0.2">
      <c r="A38" s="2"/>
      <c r="B38" s="2"/>
      <c r="C38" s="2"/>
      <c r="D38" s="2"/>
      <c r="E38" s="2"/>
      <c r="F38" s="2"/>
      <c r="G38" s="2"/>
      <c r="H38" s="2"/>
      <c r="I38" s="2"/>
    </row>
    <row r="39" spans="1:256" s="75" customFormat="1" ht="17.25" customHeight="1" x14ac:dyDescent="0.2">
      <c r="A39" s="74" t="s">
        <v>1</v>
      </c>
      <c r="B39" s="74"/>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c r="EF39" s="74"/>
      <c r="EG39" s="74"/>
      <c r="EH39" s="74"/>
      <c r="EI39" s="74"/>
      <c r="EJ39" s="74"/>
      <c r="EK39" s="74"/>
      <c r="EL39" s="74"/>
      <c r="EM39" s="74"/>
      <c r="EN39" s="74"/>
      <c r="EO39" s="74"/>
      <c r="EP39" s="74"/>
      <c r="EQ39" s="74"/>
      <c r="ER39" s="74"/>
      <c r="ES39" s="74"/>
      <c r="ET39" s="74"/>
      <c r="EU39" s="74"/>
      <c r="EV39" s="74"/>
      <c r="EW39" s="74"/>
      <c r="EX39" s="74"/>
      <c r="EY39" s="74"/>
      <c r="EZ39" s="74"/>
      <c r="FA39" s="74"/>
      <c r="FB39" s="74"/>
      <c r="FC39" s="74"/>
      <c r="FD39" s="74"/>
      <c r="FE39" s="74"/>
      <c r="FF39" s="74"/>
      <c r="FG39" s="74"/>
      <c r="FH39" s="74"/>
      <c r="FI39" s="74"/>
      <c r="FJ39" s="74"/>
      <c r="FK39" s="74"/>
      <c r="FL39" s="74"/>
      <c r="FM39" s="74"/>
      <c r="FN39" s="74"/>
      <c r="FO39" s="74"/>
      <c r="FP39" s="74"/>
      <c r="FQ39" s="74"/>
      <c r="FR39" s="74"/>
      <c r="FS39" s="74"/>
      <c r="FT39" s="74"/>
      <c r="FU39" s="74"/>
      <c r="FV39" s="74"/>
      <c r="FW39" s="74"/>
      <c r="FX39" s="74"/>
      <c r="FY39" s="74"/>
      <c r="FZ39" s="74"/>
      <c r="GA39" s="74"/>
      <c r="GB39" s="74"/>
      <c r="GC39" s="74"/>
      <c r="GD39" s="74"/>
      <c r="GE39" s="74"/>
      <c r="GF39" s="74"/>
      <c r="GG39" s="74"/>
      <c r="GH39" s="74"/>
      <c r="GI39" s="74"/>
      <c r="GJ39" s="74"/>
      <c r="GK39" s="74"/>
      <c r="GL39" s="74"/>
      <c r="GM39" s="74"/>
      <c r="GN39" s="74"/>
      <c r="GO39" s="74"/>
      <c r="GP39" s="74"/>
      <c r="GQ39" s="74"/>
      <c r="GR39" s="74"/>
      <c r="GS39" s="74"/>
      <c r="GT39" s="74"/>
      <c r="GU39" s="74"/>
      <c r="GV39" s="74"/>
      <c r="GW39" s="74"/>
      <c r="GX39" s="74"/>
      <c r="GY39" s="74"/>
      <c r="GZ39" s="74"/>
      <c r="HA39" s="74"/>
      <c r="HB39" s="74"/>
      <c r="HC39" s="74"/>
      <c r="HD39" s="74"/>
      <c r="HE39" s="74"/>
      <c r="HF39" s="74"/>
      <c r="HG39" s="74"/>
      <c r="HH39" s="74"/>
      <c r="HI39" s="74"/>
      <c r="HJ39" s="74"/>
      <c r="HK39" s="74"/>
      <c r="HL39" s="74"/>
      <c r="HM39" s="74"/>
      <c r="HN39" s="74"/>
      <c r="HO39" s="74"/>
      <c r="HP39" s="74"/>
      <c r="HQ39" s="74"/>
      <c r="HR39" s="74"/>
      <c r="HS39" s="74"/>
      <c r="HT39" s="74"/>
      <c r="HU39" s="74"/>
      <c r="HV39" s="74"/>
      <c r="HW39" s="74"/>
      <c r="HX39" s="74"/>
      <c r="HY39" s="74"/>
      <c r="HZ39" s="74"/>
      <c r="IA39" s="74"/>
      <c r="IB39" s="74"/>
      <c r="IC39" s="74"/>
      <c r="ID39" s="74"/>
      <c r="IE39" s="74"/>
      <c r="IF39" s="74"/>
      <c r="IG39" s="74"/>
      <c r="IH39" s="74"/>
      <c r="II39" s="74"/>
      <c r="IJ39" s="74"/>
      <c r="IK39" s="74"/>
      <c r="IL39" s="74"/>
      <c r="IM39" s="74"/>
      <c r="IN39" s="74"/>
      <c r="IO39" s="74"/>
      <c r="IP39" s="74"/>
      <c r="IQ39" s="74"/>
      <c r="IR39" s="74"/>
      <c r="IS39" s="74"/>
      <c r="IT39" s="74"/>
      <c r="IU39" s="74"/>
      <c r="IV39" s="74"/>
    </row>
    <row r="40" spans="1:256" s="76" customFormat="1" ht="17.25" customHeight="1" x14ac:dyDescent="0.2">
      <c r="A40" s="74" t="s">
        <v>108</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c r="EF40" s="74"/>
      <c r="EG40" s="74"/>
      <c r="EH40" s="74"/>
      <c r="EI40" s="74"/>
      <c r="EJ40" s="74"/>
      <c r="EK40" s="74"/>
      <c r="EL40" s="74"/>
      <c r="EM40" s="74"/>
      <c r="EN40" s="74"/>
      <c r="EO40" s="74"/>
      <c r="EP40" s="74"/>
      <c r="EQ40" s="74"/>
      <c r="ER40" s="74"/>
      <c r="ES40" s="74"/>
      <c r="ET40" s="74"/>
      <c r="EU40" s="74"/>
      <c r="EV40" s="74"/>
      <c r="EW40" s="74"/>
      <c r="EX40" s="74"/>
      <c r="EY40" s="74"/>
      <c r="EZ40" s="74"/>
      <c r="FA40" s="74"/>
      <c r="FB40" s="74"/>
      <c r="FC40" s="74"/>
      <c r="FD40" s="74"/>
      <c r="FE40" s="74"/>
      <c r="FF40" s="74"/>
      <c r="FG40" s="74"/>
      <c r="FH40" s="74"/>
      <c r="FI40" s="74"/>
      <c r="FJ40" s="74"/>
      <c r="FK40" s="74"/>
      <c r="FL40" s="74"/>
      <c r="FM40" s="74"/>
      <c r="FN40" s="74"/>
      <c r="FO40" s="74"/>
      <c r="FP40" s="74"/>
      <c r="FQ40" s="74"/>
      <c r="FR40" s="74"/>
      <c r="FS40" s="74"/>
      <c r="FT40" s="74"/>
      <c r="FU40" s="74"/>
      <c r="FV40" s="74"/>
      <c r="FW40" s="74"/>
      <c r="FX40" s="74"/>
      <c r="FY40" s="74"/>
      <c r="FZ40" s="74"/>
      <c r="GA40" s="74"/>
      <c r="GB40" s="74"/>
      <c r="GC40" s="74"/>
      <c r="GD40" s="74"/>
      <c r="GE40" s="74"/>
      <c r="GF40" s="74"/>
      <c r="GG40" s="74"/>
      <c r="GH40" s="74"/>
      <c r="GI40" s="74"/>
      <c r="GJ40" s="74"/>
      <c r="GK40" s="74"/>
      <c r="GL40" s="74"/>
      <c r="GM40" s="74"/>
      <c r="GN40" s="74"/>
      <c r="GO40" s="74"/>
      <c r="GP40" s="74"/>
      <c r="GQ40" s="74"/>
      <c r="GR40" s="74"/>
      <c r="GS40" s="74"/>
      <c r="GT40" s="74"/>
      <c r="GU40" s="74"/>
      <c r="GV40" s="74"/>
      <c r="GW40" s="74"/>
      <c r="GX40" s="74"/>
      <c r="GY40" s="74"/>
      <c r="GZ40" s="74"/>
      <c r="HA40" s="74"/>
      <c r="HB40" s="74"/>
      <c r="HC40" s="74"/>
      <c r="HD40" s="74"/>
      <c r="HE40" s="74"/>
      <c r="HF40" s="74"/>
      <c r="HG40" s="74"/>
      <c r="HH40" s="74"/>
      <c r="HI40" s="74"/>
      <c r="HJ40" s="74"/>
      <c r="HK40" s="74"/>
      <c r="HL40" s="74"/>
      <c r="HM40" s="74"/>
      <c r="HN40" s="74"/>
      <c r="HO40" s="74"/>
      <c r="HP40" s="74"/>
      <c r="HQ40" s="74"/>
      <c r="HR40" s="74"/>
      <c r="HS40" s="74"/>
      <c r="HT40" s="74"/>
      <c r="HU40" s="74"/>
      <c r="HV40" s="74"/>
      <c r="HW40" s="74"/>
      <c r="HX40" s="74"/>
      <c r="HY40" s="74"/>
      <c r="HZ40" s="74"/>
      <c r="IA40" s="74"/>
      <c r="IB40" s="74"/>
      <c r="IC40" s="74"/>
      <c r="ID40" s="74"/>
      <c r="IE40" s="74"/>
      <c r="IF40" s="74"/>
      <c r="IG40" s="74"/>
      <c r="IH40" s="74"/>
      <c r="II40" s="74"/>
      <c r="IJ40" s="74"/>
      <c r="IK40" s="74"/>
      <c r="IL40" s="74"/>
      <c r="IM40" s="74"/>
      <c r="IN40" s="74"/>
      <c r="IO40" s="74"/>
      <c r="IP40" s="74"/>
      <c r="IQ40" s="74"/>
      <c r="IR40" s="74"/>
      <c r="IS40" s="74"/>
      <c r="IT40" s="74"/>
      <c r="IU40" s="74"/>
      <c r="IV40" s="74"/>
    </row>
    <row r="41" spans="1:256" s="2" customFormat="1" ht="17.25" customHeight="1" x14ac:dyDescent="0.2">
      <c r="A41" s="74" t="s">
        <v>109</v>
      </c>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c r="BB41" s="74"/>
      <c r="BC41" s="74"/>
      <c r="BD41" s="74"/>
      <c r="BE41" s="74"/>
      <c r="BF41" s="74"/>
      <c r="BG41" s="74"/>
      <c r="BH41" s="74"/>
      <c r="BI41" s="74"/>
      <c r="BJ41" s="74"/>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c r="EF41" s="74"/>
      <c r="EG41" s="74"/>
      <c r="EH41" s="74"/>
      <c r="EI41" s="74"/>
      <c r="EJ41" s="74"/>
      <c r="EK41" s="74"/>
      <c r="EL41" s="74"/>
      <c r="EM41" s="74"/>
      <c r="EN41" s="74"/>
      <c r="EO41" s="74"/>
      <c r="EP41" s="74"/>
      <c r="EQ41" s="74"/>
      <c r="ER41" s="74"/>
      <c r="ES41" s="74"/>
      <c r="ET41" s="74"/>
      <c r="EU41" s="74"/>
      <c r="EV41" s="74"/>
      <c r="EW41" s="74"/>
      <c r="EX41" s="74"/>
      <c r="EY41" s="74"/>
      <c r="EZ41" s="74"/>
      <c r="FA41" s="74"/>
      <c r="FB41" s="74"/>
      <c r="FC41" s="74"/>
      <c r="FD41" s="74"/>
      <c r="FE41" s="74"/>
      <c r="FF41" s="74"/>
      <c r="FG41" s="74"/>
      <c r="FH41" s="74"/>
      <c r="FI41" s="74"/>
      <c r="FJ41" s="74"/>
      <c r="FK41" s="74"/>
      <c r="FL41" s="74"/>
      <c r="FM41" s="74"/>
      <c r="FN41" s="74"/>
      <c r="FO41" s="74"/>
      <c r="FP41" s="74"/>
      <c r="FQ41" s="74"/>
      <c r="FR41" s="74"/>
      <c r="FS41" s="74"/>
      <c r="FT41" s="74"/>
      <c r="FU41" s="74"/>
      <c r="FV41" s="74"/>
      <c r="FW41" s="74"/>
      <c r="FX41" s="74"/>
      <c r="FY41" s="74"/>
      <c r="FZ41" s="74"/>
      <c r="GA41" s="74"/>
      <c r="GB41" s="74"/>
      <c r="GC41" s="74"/>
      <c r="GD41" s="74"/>
      <c r="GE41" s="74"/>
      <c r="GF41" s="74"/>
      <c r="GG41" s="74"/>
      <c r="GH41" s="74"/>
      <c r="GI41" s="74"/>
      <c r="GJ41" s="74"/>
      <c r="GK41" s="74"/>
      <c r="GL41" s="74"/>
      <c r="GM41" s="74"/>
      <c r="GN41" s="74"/>
      <c r="GO41" s="74"/>
      <c r="GP41" s="74"/>
      <c r="GQ41" s="74"/>
      <c r="GR41" s="74"/>
      <c r="GS41" s="74"/>
      <c r="GT41" s="74"/>
      <c r="GU41" s="74"/>
      <c r="GV41" s="74"/>
      <c r="GW41" s="74"/>
      <c r="GX41" s="74"/>
      <c r="GY41" s="74"/>
      <c r="GZ41" s="74"/>
      <c r="HA41" s="74"/>
      <c r="HB41" s="74"/>
      <c r="HC41" s="74"/>
      <c r="HD41" s="74"/>
      <c r="HE41" s="74"/>
      <c r="HF41" s="74"/>
      <c r="HG41" s="74"/>
      <c r="HH41" s="74"/>
      <c r="HI41" s="74"/>
      <c r="HJ41" s="74"/>
      <c r="HK41" s="74"/>
      <c r="HL41" s="74"/>
      <c r="HM41" s="74"/>
      <c r="HN41" s="74"/>
      <c r="HO41" s="74"/>
      <c r="HP41" s="74"/>
      <c r="HQ41" s="74"/>
      <c r="HR41" s="74"/>
      <c r="HS41" s="74"/>
      <c r="HT41" s="74"/>
      <c r="HU41" s="74"/>
      <c r="HV41" s="74"/>
      <c r="HW41" s="74"/>
      <c r="HX41" s="74"/>
      <c r="HY41" s="74"/>
      <c r="HZ41" s="74"/>
      <c r="IA41" s="74"/>
      <c r="IB41" s="74"/>
      <c r="IC41" s="74"/>
      <c r="ID41" s="74"/>
      <c r="IE41" s="74"/>
      <c r="IF41" s="74"/>
      <c r="IG41" s="74"/>
      <c r="IH41" s="74"/>
      <c r="II41" s="74"/>
      <c r="IJ41" s="74"/>
      <c r="IK41" s="74"/>
      <c r="IL41" s="74"/>
      <c r="IM41" s="74"/>
      <c r="IN41" s="74"/>
      <c r="IO41" s="74"/>
      <c r="IP41" s="74"/>
      <c r="IQ41" s="74"/>
      <c r="IR41" s="74"/>
      <c r="IS41" s="74"/>
      <c r="IT41" s="74"/>
      <c r="IU41" s="74"/>
      <c r="IV41" s="74"/>
    </row>
    <row r="42" spans="1:256" s="78" customFormat="1" ht="17.25" customHeight="1" x14ac:dyDescent="0.2">
      <c r="A42" s="77" t="s">
        <v>0</v>
      </c>
      <c r="B42" s="74"/>
      <c r="C42" s="74"/>
      <c r="D42" s="74"/>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c r="BB42" s="74"/>
      <c r="BC42" s="74"/>
      <c r="BD42" s="74"/>
      <c r="BE42" s="74"/>
      <c r="BF42" s="74"/>
      <c r="BG42" s="74"/>
      <c r="BH42" s="74"/>
      <c r="BI42" s="74"/>
      <c r="BJ42" s="74"/>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c r="EF42" s="74"/>
      <c r="EG42" s="74"/>
      <c r="EH42" s="74"/>
      <c r="EI42" s="74"/>
      <c r="EJ42" s="74"/>
      <c r="EK42" s="74"/>
      <c r="EL42" s="74"/>
      <c r="EM42" s="74"/>
      <c r="EN42" s="74"/>
      <c r="EO42" s="74"/>
      <c r="EP42" s="74"/>
      <c r="EQ42" s="74"/>
      <c r="ER42" s="74"/>
      <c r="ES42" s="74"/>
      <c r="ET42" s="74"/>
      <c r="EU42" s="74"/>
      <c r="EV42" s="74"/>
      <c r="EW42" s="74"/>
      <c r="EX42" s="74"/>
      <c r="EY42" s="74"/>
      <c r="EZ42" s="74"/>
      <c r="FA42" s="74"/>
      <c r="FB42" s="74"/>
      <c r="FC42" s="74"/>
      <c r="FD42" s="74"/>
      <c r="FE42" s="74"/>
      <c r="FF42" s="74"/>
      <c r="FG42" s="74"/>
      <c r="FH42" s="74"/>
      <c r="FI42" s="74"/>
      <c r="FJ42" s="74"/>
      <c r="FK42" s="74"/>
      <c r="FL42" s="74"/>
      <c r="FM42" s="74"/>
      <c r="FN42" s="74"/>
      <c r="FO42" s="74"/>
      <c r="FP42" s="74"/>
      <c r="FQ42" s="74"/>
      <c r="FR42" s="74"/>
      <c r="FS42" s="74"/>
      <c r="FT42" s="74"/>
      <c r="FU42" s="74"/>
      <c r="FV42" s="74"/>
      <c r="FW42" s="74"/>
      <c r="FX42" s="74"/>
      <c r="FY42" s="74"/>
      <c r="FZ42" s="74"/>
      <c r="GA42" s="74"/>
      <c r="GB42" s="74"/>
      <c r="GC42" s="74"/>
      <c r="GD42" s="74"/>
      <c r="GE42" s="74"/>
      <c r="GF42" s="74"/>
      <c r="GG42" s="74"/>
      <c r="GH42" s="74"/>
      <c r="GI42" s="74"/>
      <c r="GJ42" s="74"/>
      <c r="GK42" s="74"/>
      <c r="GL42" s="74"/>
      <c r="GM42" s="74"/>
      <c r="GN42" s="74"/>
      <c r="GO42" s="74"/>
      <c r="GP42" s="74"/>
      <c r="GQ42" s="74"/>
      <c r="GR42" s="74"/>
      <c r="GS42" s="74"/>
      <c r="GT42" s="74"/>
      <c r="GU42" s="74"/>
      <c r="GV42" s="74"/>
      <c r="GW42" s="74"/>
      <c r="GX42" s="74"/>
      <c r="GY42" s="74"/>
      <c r="GZ42" s="74"/>
      <c r="HA42" s="74"/>
      <c r="HB42" s="74"/>
      <c r="HC42" s="74"/>
      <c r="HD42" s="74"/>
      <c r="HE42" s="74"/>
      <c r="HF42" s="74"/>
      <c r="HG42" s="74"/>
      <c r="HH42" s="74"/>
      <c r="HI42" s="74"/>
      <c r="HJ42" s="74"/>
      <c r="HK42" s="74"/>
      <c r="HL42" s="74"/>
      <c r="HM42" s="74"/>
      <c r="HN42" s="74"/>
      <c r="HO42" s="74"/>
      <c r="HP42" s="74"/>
      <c r="HQ42" s="74"/>
      <c r="HR42" s="74"/>
      <c r="HS42" s="74"/>
      <c r="HT42" s="74"/>
      <c r="HU42" s="74"/>
      <c r="HV42" s="74"/>
      <c r="HW42" s="74"/>
      <c r="HX42" s="74"/>
      <c r="HY42" s="74"/>
      <c r="HZ42" s="74"/>
      <c r="IA42" s="74"/>
      <c r="IB42" s="74"/>
      <c r="IC42" s="74"/>
      <c r="ID42" s="74"/>
      <c r="IE42" s="74"/>
      <c r="IF42" s="74"/>
      <c r="IG42" s="74"/>
      <c r="IH42" s="74"/>
      <c r="II42" s="74"/>
      <c r="IJ42" s="74"/>
      <c r="IK42" s="74"/>
      <c r="IL42" s="74"/>
      <c r="IM42" s="74"/>
      <c r="IN42" s="74"/>
      <c r="IO42" s="74"/>
      <c r="IP42" s="74"/>
      <c r="IQ42" s="74"/>
      <c r="IR42" s="74"/>
      <c r="IS42" s="74"/>
      <c r="IT42" s="74"/>
      <c r="IU42" s="74"/>
      <c r="IV42" s="74"/>
    </row>
    <row r="43" spans="1:256" s="76" customFormat="1" ht="17.25" customHeight="1" x14ac:dyDescent="0.2">
      <c r="A43" s="74" t="s">
        <v>110</v>
      </c>
      <c r="B43" s="74"/>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c r="AZ43" s="74"/>
      <c r="BA43" s="74"/>
      <c r="BB43" s="74"/>
      <c r="BC43" s="74"/>
      <c r="BD43" s="74"/>
      <c r="BE43" s="74"/>
      <c r="BF43" s="74"/>
      <c r="BG43" s="74"/>
      <c r="BH43" s="74"/>
      <c r="BI43" s="74"/>
      <c r="BJ43" s="74"/>
      <c r="BK43" s="74"/>
      <c r="BL43" s="74"/>
      <c r="BM43" s="74"/>
      <c r="BN43" s="74"/>
      <c r="BO43" s="74"/>
      <c r="BP43" s="74"/>
      <c r="BQ43" s="74"/>
      <c r="BR43" s="74"/>
      <c r="BS43" s="74"/>
      <c r="BT43" s="74"/>
      <c r="BU43" s="74"/>
      <c r="BV43" s="74"/>
      <c r="BW43" s="74"/>
      <c r="BX43" s="74"/>
      <c r="BY43" s="74"/>
      <c r="BZ43" s="74"/>
      <c r="CA43" s="74"/>
      <c r="CB43" s="74"/>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c r="EF43" s="74"/>
      <c r="EG43" s="74"/>
      <c r="EH43" s="74"/>
      <c r="EI43" s="74"/>
      <c r="EJ43" s="74"/>
      <c r="EK43" s="74"/>
      <c r="EL43" s="74"/>
      <c r="EM43" s="74"/>
      <c r="EN43" s="74"/>
      <c r="EO43" s="74"/>
      <c r="EP43" s="74"/>
      <c r="EQ43" s="74"/>
      <c r="ER43" s="74"/>
      <c r="ES43" s="74"/>
      <c r="ET43" s="74"/>
      <c r="EU43" s="74"/>
      <c r="EV43" s="74"/>
      <c r="EW43" s="74"/>
      <c r="EX43" s="74"/>
      <c r="EY43" s="74"/>
      <c r="EZ43" s="74"/>
      <c r="FA43" s="74"/>
      <c r="FB43" s="74"/>
      <c r="FC43" s="74"/>
      <c r="FD43" s="74"/>
      <c r="FE43" s="74"/>
      <c r="FF43" s="74"/>
      <c r="FG43" s="74"/>
      <c r="FH43" s="74"/>
      <c r="FI43" s="74"/>
      <c r="FJ43" s="74"/>
      <c r="FK43" s="74"/>
      <c r="FL43" s="74"/>
      <c r="FM43" s="74"/>
      <c r="FN43" s="74"/>
      <c r="FO43" s="74"/>
      <c r="FP43" s="74"/>
      <c r="FQ43" s="74"/>
      <c r="FR43" s="74"/>
      <c r="FS43" s="74"/>
      <c r="FT43" s="74"/>
      <c r="FU43" s="74"/>
      <c r="FV43" s="74"/>
      <c r="FW43" s="74"/>
      <c r="FX43" s="74"/>
      <c r="FY43" s="74"/>
      <c r="FZ43" s="74"/>
      <c r="GA43" s="74"/>
      <c r="GB43" s="74"/>
      <c r="GC43" s="74"/>
      <c r="GD43" s="74"/>
      <c r="GE43" s="74"/>
      <c r="GF43" s="74"/>
      <c r="GG43" s="74"/>
      <c r="GH43" s="74"/>
      <c r="GI43" s="74"/>
      <c r="GJ43" s="74"/>
      <c r="GK43" s="74"/>
      <c r="GL43" s="74"/>
      <c r="GM43" s="74"/>
      <c r="GN43" s="74"/>
      <c r="GO43" s="74"/>
      <c r="GP43" s="74"/>
      <c r="GQ43" s="74"/>
      <c r="GR43" s="74"/>
      <c r="GS43" s="74"/>
      <c r="GT43" s="74"/>
      <c r="GU43" s="74"/>
      <c r="GV43" s="74"/>
      <c r="GW43" s="74"/>
      <c r="GX43" s="74"/>
      <c r="GY43" s="74"/>
      <c r="GZ43" s="74"/>
      <c r="HA43" s="74"/>
      <c r="HB43" s="74"/>
      <c r="HC43" s="74"/>
      <c r="HD43" s="74"/>
      <c r="HE43" s="74"/>
      <c r="HF43" s="74"/>
      <c r="HG43" s="74"/>
      <c r="HH43" s="74"/>
      <c r="HI43" s="74"/>
      <c r="HJ43" s="74"/>
      <c r="HK43" s="74"/>
      <c r="HL43" s="74"/>
      <c r="HM43" s="74"/>
      <c r="HN43" s="74"/>
      <c r="HO43" s="74"/>
      <c r="HP43" s="74"/>
      <c r="HQ43" s="74"/>
      <c r="HR43" s="74"/>
      <c r="HS43" s="74"/>
      <c r="HT43" s="74"/>
      <c r="HU43" s="74"/>
      <c r="HV43" s="74"/>
      <c r="HW43" s="74"/>
      <c r="HX43" s="74"/>
      <c r="HY43" s="74"/>
      <c r="HZ43" s="74"/>
      <c r="IA43" s="74"/>
      <c r="IB43" s="74"/>
      <c r="IC43" s="74"/>
      <c r="ID43" s="74"/>
      <c r="IE43" s="74"/>
      <c r="IF43" s="74"/>
      <c r="IG43" s="74"/>
      <c r="IH43" s="74"/>
      <c r="II43" s="74"/>
      <c r="IJ43" s="74"/>
      <c r="IK43" s="74"/>
      <c r="IL43" s="74"/>
      <c r="IM43" s="74"/>
      <c r="IN43" s="74"/>
      <c r="IO43" s="74"/>
      <c r="IP43" s="74"/>
      <c r="IQ43" s="74"/>
      <c r="IR43" s="74"/>
      <c r="IS43" s="74"/>
      <c r="IT43" s="74"/>
      <c r="IU43" s="74"/>
      <c r="IV43" s="74"/>
    </row>
  </sheetData>
  <mergeCells count="48">
    <mergeCell ref="B23:C23"/>
    <mergeCell ref="D23:G23"/>
    <mergeCell ref="B36:C36"/>
    <mergeCell ref="D36:G36"/>
    <mergeCell ref="B37:C37"/>
    <mergeCell ref="D37:G37"/>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I18:I19"/>
    <mergeCell ref="B20:C20"/>
    <mergeCell ref="D20:G20"/>
    <mergeCell ref="B21:C21"/>
    <mergeCell ref="D21:G21"/>
    <mergeCell ref="H18:H19"/>
    <mergeCell ref="B22:C22"/>
    <mergeCell ref="D22:G22"/>
    <mergeCell ref="B17:C17"/>
    <mergeCell ref="D17:G17"/>
    <mergeCell ref="A18:A19"/>
    <mergeCell ref="B18:C19"/>
    <mergeCell ref="D18:G19"/>
    <mergeCell ref="A11:H11"/>
    <mergeCell ref="A12:H12"/>
    <mergeCell ref="A14:I14"/>
    <mergeCell ref="B16:C16"/>
    <mergeCell ref="D16:G16"/>
  </mergeCells>
  <pageMargins left="0.35433070866141736" right="0.15748031496062992" top="0.35433070866141736" bottom="0.39370078740157483" header="0.31496062992125984" footer="0.35433070866141736"/>
  <pageSetup paperSize="9" scale="97" orientation="portrait" r:id="rId1"/>
  <headerFooter>
    <oddFooter>&amp;RСтраница &amp;P</oddFooter>
  </headerFooter>
  <rowBreaks count="1" manualBreakCount="1">
    <brk id="3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55"/>
  <sheetViews>
    <sheetView topLeftCell="A37" zoomScaleNormal="100" workbookViewId="0">
      <selection activeCell="H43" sqref="H43"/>
    </sheetView>
  </sheetViews>
  <sheetFormatPr defaultColWidth="9.140625" defaultRowHeight="12.75" x14ac:dyDescent="0.2"/>
  <cols>
    <col min="1" max="1" width="5.28515625" style="37" customWidth="1"/>
    <col min="2" max="2" width="9.28515625" style="37" customWidth="1"/>
    <col min="3" max="3" width="16.28515625" style="37" customWidth="1"/>
    <col min="4" max="4" width="14.85546875" style="37" customWidth="1"/>
    <col min="5" max="5" width="17.7109375" style="37" customWidth="1"/>
    <col min="6" max="6" width="9.85546875" style="37" customWidth="1"/>
    <col min="7" max="7" width="8.85546875" style="37" customWidth="1"/>
    <col min="8" max="8" width="15.85546875" style="37" customWidth="1"/>
    <col min="9" max="9" width="10.5703125" style="37" customWidth="1"/>
    <col min="10" max="10" width="10" style="37" customWidth="1"/>
    <col min="11" max="256" width="9.140625" style="37"/>
    <col min="257" max="257" width="5.28515625" style="37" customWidth="1"/>
    <col min="258" max="258" width="9.28515625" style="37" customWidth="1"/>
    <col min="259" max="259" width="17.5703125" style="37" customWidth="1"/>
    <col min="260" max="260" width="14.85546875" style="37" customWidth="1"/>
    <col min="261" max="261" width="17.7109375" style="37" customWidth="1"/>
    <col min="262" max="262" width="9.85546875" style="37" customWidth="1"/>
    <col min="263" max="263" width="8.85546875" style="37" customWidth="1"/>
    <col min="264" max="264" width="15.85546875" style="37" customWidth="1"/>
    <col min="265" max="265" width="10.5703125" style="37" customWidth="1"/>
    <col min="266" max="266" width="10" style="37" customWidth="1"/>
    <col min="267" max="512" width="9.140625" style="37"/>
    <col min="513" max="513" width="5.28515625" style="37" customWidth="1"/>
    <col min="514" max="514" width="9.28515625" style="37" customWidth="1"/>
    <col min="515" max="515" width="17.5703125" style="37" customWidth="1"/>
    <col min="516" max="516" width="14.85546875" style="37" customWidth="1"/>
    <col min="517" max="517" width="17.7109375" style="37" customWidth="1"/>
    <col min="518" max="518" width="9.85546875" style="37" customWidth="1"/>
    <col min="519" max="519" width="8.85546875" style="37" customWidth="1"/>
    <col min="520" max="520" width="15.85546875" style="37" customWidth="1"/>
    <col min="521" max="521" width="10.5703125" style="37" customWidth="1"/>
    <col min="522" max="522" width="10" style="37" customWidth="1"/>
    <col min="523" max="768" width="9.140625" style="37"/>
    <col min="769" max="769" width="5.28515625" style="37" customWidth="1"/>
    <col min="770" max="770" width="9.28515625" style="37" customWidth="1"/>
    <col min="771" max="771" width="17.5703125" style="37" customWidth="1"/>
    <col min="772" max="772" width="14.85546875" style="37" customWidth="1"/>
    <col min="773" max="773" width="17.7109375" style="37" customWidth="1"/>
    <col min="774" max="774" width="9.85546875" style="37" customWidth="1"/>
    <col min="775" max="775" width="8.85546875" style="37" customWidth="1"/>
    <col min="776" max="776" width="15.85546875" style="37" customWidth="1"/>
    <col min="777" max="777" width="10.5703125" style="37" customWidth="1"/>
    <col min="778" max="778" width="10" style="37" customWidth="1"/>
    <col min="779" max="1024" width="9.140625" style="37"/>
    <col min="1025" max="1025" width="5.28515625" style="37" customWidth="1"/>
    <col min="1026" max="1026" width="9.28515625" style="37" customWidth="1"/>
    <col min="1027" max="1027" width="17.5703125" style="37" customWidth="1"/>
    <col min="1028" max="1028" width="14.85546875" style="37" customWidth="1"/>
    <col min="1029" max="1029" width="17.7109375" style="37" customWidth="1"/>
    <col min="1030" max="1030" width="9.85546875" style="37" customWidth="1"/>
    <col min="1031" max="1031" width="8.85546875" style="37" customWidth="1"/>
    <col min="1032" max="1032" width="15.85546875" style="37" customWidth="1"/>
    <col min="1033" max="1033" width="10.5703125" style="37" customWidth="1"/>
    <col min="1034" max="1034" width="10" style="37" customWidth="1"/>
    <col min="1035" max="1280" width="9.140625" style="37"/>
    <col min="1281" max="1281" width="5.28515625" style="37" customWidth="1"/>
    <col min="1282" max="1282" width="9.28515625" style="37" customWidth="1"/>
    <col min="1283" max="1283" width="17.5703125" style="37" customWidth="1"/>
    <col min="1284" max="1284" width="14.85546875" style="37" customWidth="1"/>
    <col min="1285" max="1285" width="17.7109375" style="37" customWidth="1"/>
    <col min="1286" max="1286" width="9.85546875" style="37" customWidth="1"/>
    <col min="1287" max="1287" width="8.85546875" style="37" customWidth="1"/>
    <col min="1288" max="1288" width="15.85546875" style="37" customWidth="1"/>
    <col min="1289" max="1289" width="10.5703125" style="37" customWidth="1"/>
    <col min="1290" max="1290" width="10" style="37" customWidth="1"/>
    <col min="1291" max="1536" width="9.140625" style="37"/>
    <col min="1537" max="1537" width="5.28515625" style="37" customWidth="1"/>
    <col min="1538" max="1538" width="9.28515625" style="37" customWidth="1"/>
    <col min="1539" max="1539" width="17.5703125" style="37" customWidth="1"/>
    <col min="1540" max="1540" width="14.85546875" style="37" customWidth="1"/>
    <col min="1541" max="1541" width="17.7109375" style="37" customWidth="1"/>
    <col min="1542" max="1542" width="9.85546875" style="37" customWidth="1"/>
    <col min="1543" max="1543" width="8.85546875" style="37" customWidth="1"/>
    <col min="1544" max="1544" width="15.85546875" style="37" customWidth="1"/>
    <col min="1545" max="1545" width="10.5703125" style="37" customWidth="1"/>
    <col min="1546" max="1546" width="10" style="37" customWidth="1"/>
    <col min="1547" max="1792" width="9.140625" style="37"/>
    <col min="1793" max="1793" width="5.28515625" style="37" customWidth="1"/>
    <col min="1794" max="1794" width="9.28515625" style="37" customWidth="1"/>
    <col min="1795" max="1795" width="17.5703125" style="37" customWidth="1"/>
    <col min="1796" max="1796" width="14.85546875" style="37" customWidth="1"/>
    <col min="1797" max="1797" width="17.7109375" style="37" customWidth="1"/>
    <col min="1798" max="1798" width="9.85546875" style="37" customWidth="1"/>
    <col min="1799" max="1799" width="8.85546875" style="37" customWidth="1"/>
    <col min="1800" max="1800" width="15.85546875" style="37" customWidth="1"/>
    <col min="1801" max="1801" width="10.5703125" style="37" customWidth="1"/>
    <col min="1802" max="1802" width="10" style="37" customWidth="1"/>
    <col min="1803" max="2048" width="9.140625" style="37"/>
    <col min="2049" max="2049" width="5.28515625" style="37" customWidth="1"/>
    <col min="2050" max="2050" width="9.28515625" style="37" customWidth="1"/>
    <col min="2051" max="2051" width="17.5703125" style="37" customWidth="1"/>
    <col min="2052" max="2052" width="14.85546875" style="37" customWidth="1"/>
    <col min="2053" max="2053" width="17.7109375" style="37" customWidth="1"/>
    <col min="2054" max="2054" width="9.85546875" style="37" customWidth="1"/>
    <col min="2055" max="2055" width="8.85546875" style="37" customWidth="1"/>
    <col min="2056" max="2056" width="15.85546875" style="37" customWidth="1"/>
    <col min="2057" max="2057" width="10.5703125" style="37" customWidth="1"/>
    <col min="2058" max="2058" width="10" style="37" customWidth="1"/>
    <col min="2059" max="2304" width="9.140625" style="37"/>
    <col min="2305" max="2305" width="5.28515625" style="37" customWidth="1"/>
    <col min="2306" max="2306" width="9.28515625" style="37" customWidth="1"/>
    <col min="2307" max="2307" width="17.5703125" style="37" customWidth="1"/>
    <col min="2308" max="2308" width="14.85546875" style="37" customWidth="1"/>
    <col min="2309" max="2309" width="17.7109375" style="37" customWidth="1"/>
    <col min="2310" max="2310" width="9.85546875" style="37" customWidth="1"/>
    <col min="2311" max="2311" width="8.85546875" style="37" customWidth="1"/>
    <col min="2312" max="2312" width="15.85546875" style="37" customWidth="1"/>
    <col min="2313" max="2313" width="10.5703125" style="37" customWidth="1"/>
    <col min="2314" max="2314" width="10" style="37" customWidth="1"/>
    <col min="2315" max="2560" width="9.140625" style="37"/>
    <col min="2561" max="2561" width="5.28515625" style="37" customWidth="1"/>
    <col min="2562" max="2562" width="9.28515625" style="37" customWidth="1"/>
    <col min="2563" max="2563" width="17.5703125" style="37" customWidth="1"/>
    <col min="2564" max="2564" width="14.85546875" style="37" customWidth="1"/>
    <col min="2565" max="2565" width="17.7109375" style="37" customWidth="1"/>
    <col min="2566" max="2566" width="9.85546875" style="37" customWidth="1"/>
    <col min="2567" max="2567" width="8.85546875" style="37" customWidth="1"/>
    <col min="2568" max="2568" width="15.85546875" style="37" customWidth="1"/>
    <col min="2569" max="2569" width="10.5703125" style="37" customWidth="1"/>
    <col min="2570" max="2570" width="10" style="37" customWidth="1"/>
    <col min="2571" max="2816" width="9.140625" style="37"/>
    <col min="2817" max="2817" width="5.28515625" style="37" customWidth="1"/>
    <col min="2818" max="2818" width="9.28515625" style="37" customWidth="1"/>
    <col min="2819" max="2819" width="17.5703125" style="37" customWidth="1"/>
    <col min="2820" max="2820" width="14.85546875" style="37" customWidth="1"/>
    <col min="2821" max="2821" width="17.7109375" style="37" customWidth="1"/>
    <col min="2822" max="2822" width="9.85546875" style="37" customWidth="1"/>
    <col min="2823" max="2823" width="8.85546875" style="37" customWidth="1"/>
    <col min="2824" max="2824" width="15.85546875" style="37" customWidth="1"/>
    <col min="2825" max="2825" width="10.5703125" style="37" customWidth="1"/>
    <col min="2826" max="2826" width="10" style="37" customWidth="1"/>
    <col min="2827" max="3072" width="9.140625" style="37"/>
    <col min="3073" max="3073" width="5.28515625" style="37" customWidth="1"/>
    <col min="3074" max="3074" width="9.28515625" style="37" customWidth="1"/>
    <col min="3075" max="3075" width="17.5703125" style="37" customWidth="1"/>
    <col min="3076" max="3076" width="14.85546875" style="37" customWidth="1"/>
    <col min="3077" max="3077" width="17.7109375" style="37" customWidth="1"/>
    <col min="3078" max="3078" width="9.85546875" style="37" customWidth="1"/>
    <col min="3079" max="3079" width="8.85546875" style="37" customWidth="1"/>
    <col min="3080" max="3080" width="15.85546875" style="37" customWidth="1"/>
    <col min="3081" max="3081" width="10.5703125" style="37" customWidth="1"/>
    <col min="3082" max="3082" width="10" style="37" customWidth="1"/>
    <col min="3083" max="3328" width="9.140625" style="37"/>
    <col min="3329" max="3329" width="5.28515625" style="37" customWidth="1"/>
    <col min="3330" max="3330" width="9.28515625" style="37" customWidth="1"/>
    <col min="3331" max="3331" width="17.5703125" style="37" customWidth="1"/>
    <col min="3332" max="3332" width="14.85546875" style="37" customWidth="1"/>
    <col min="3333" max="3333" width="17.7109375" style="37" customWidth="1"/>
    <col min="3334" max="3334" width="9.85546875" style="37" customWidth="1"/>
    <col min="3335" max="3335" width="8.85546875" style="37" customWidth="1"/>
    <col min="3336" max="3336" width="15.85546875" style="37" customWidth="1"/>
    <col min="3337" max="3337" width="10.5703125" style="37" customWidth="1"/>
    <col min="3338" max="3338" width="10" style="37" customWidth="1"/>
    <col min="3339" max="3584" width="9.140625" style="37"/>
    <col min="3585" max="3585" width="5.28515625" style="37" customWidth="1"/>
    <col min="3586" max="3586" width="9.28515625" style="37" customWidth="1"/>
    <col min="3587" max="3587" width="17.5703125" style="37" customWidth="1"/>
    <col min="3588" max="3588" width="14.85546875" style="37" customWidth="1"/>
    <col min="3589" max="3589" width="17.7109375" style="37" customWidth="1"/>
    <col min="3590" max="3590" width="9.85546875" style="37" customWidth="1"/>
    <col min="3591" max="3591" width="8.85546875" style="37" customWidth="1"/>
    <col min="3592" max="3592" width="15.85546875" style="37" customWidth="1"/>
    <col min="3593" max="3593" width="10.5703125" style="37" customWidth="1"/>
    <col min="3594" max="3594" width="10" style="37" customWidth="1"/>
    <col min="3595" max="3840" width="9.140625" style="37"/>
    <col min="3841" max="3841" width="5.28515625" style="37" customWidth="1"/>
    <col min="3842" max="3842" width="9.28515625" style="37" customWidth="1"/>
    <col min="3843" max="3843" width="17.5703125" style="37" customWidth="1"/>
    <col min="3844" max="3844" width="14.85546875" style="37" customWidth="1"/>
    <col min="3845" max="3845" width="17.7109375" style="37" customWidth="1"/>
    <col min="3846" max="3846" width="9.85546875" style="37" customWidth="1"/>
    <col min="3847" max="3847" width="8.85546875" style="37" customWidth="1"/>
    <col min="3848" max="3848" width="15.85546875" style="37" customWidth="1"/>
    <col min="3849" max="3849" width="10.5703125" style="37" customWidth="1"/>
    <col min="3850" max="3850" width="10" style="37" customWidth="1"/>
    <col min="3851" max="4096" width="9.140625" style="37"/>
    <col min="4097" max="4097" width="5.28515625" style="37" customWidth="1"/>
    <col min="4098" max="4098" width="9.28515625" style="37" customWidth="1"/>
    <col min="4099" max="4099" width="17.5703125" style="37" customWidth="1"/>
    <col min="4100" max="4100" width="14.85546875" style="37" customWidth="1"/>
    <col min="4101" max="4101" width="17.7109375" style="37" customWidth="1"/>
    <col min="4102" max="4102" width="9.85546875" style="37" customWidth="1"/>
    <col min="4103" max="4103" width="8.85546875" style="37" customWidth="1"/>
    <col min="4104" max="4104" width="15.85546875" style="37" customWidth="1"/>
    <col min="4105" max="4105" width="10.5703125" style="37" customWidth="1"/>
    <col min="4106" max="4106" width="10" style="37" customWidth="1"/>
    <col min="4107" max="4352" width="9.140625" style="37"/>
    <col min="4353" max="4353" width="5.28515625" style="37" customWidth="1"/>
    <col min="4354" max="4354" width="9.28515625" style="37" customWidth="1"/>
    <col min="4355" max="4355" width="17.5703125" style="37" customWidth="1"/>
    <col min="4356" max="4356" width="14.85546875" style="37" customWidth="1"/>
    <col min="4357" max="4357" width="17.7109375" style="37" customWidth="1"/>
    <col min="4358" max="4358" width="9.85546875" style="37" customWidth="1"/>
    <col min="4359" max="4359" width="8.85546875" style="37" customWidth="1"/>
    <col min="4360" max="4360" width="15.85546875" style="37" customWidth="1"/>
    <col min="4361" max="4361" width="10.5703125" style="37" customWidth="1"/>
    <col min="4362" max="4362" width="10" style="37" customWidth="1"/>
    <col min="4363" max="4608" width="9.140625" style="37"/>
    <col min="4609" max="4609" width="5.28515625" style="37" customWidth="1"/>
    <col min="4610" max="4610" width="9.28515625" style="37" customWidth="1"/>
    <col min="4611" max="4611" width="17.5703125" style="37" customWidth="1"/>
    <col min="4612" max="4612" width="14.85546875" style="37" customWidth="1"/>
    <col min="4613" max="4613" width="17.7109375" style="37" customWidth="1"/>
    <col min="4614" max="4614" width="9.85546875" style="37" customWidth="1"/>
    <col min="4615" max="4615" width="8.85546875" style="37" customWidth="1"/>
    <col min="4616" max="4616" width="15.85546875" style="37" customWidth="1"/>
    <col min="4617" max="4617" width="10.5703125" style="37" customWidth="1"/>
    <col min="4618" max="4618" width="10" style="37" customWidth="1"/>
    <col min="4619" max="4864" width="9.140625" style="37"/>
    <col min="4865" max="4865" width="5.28515625" style="37" customWidth="1"/>
    <col min="4866" max="4866" width="9.28515625" style="37" customWidth="1"/>
    <col min="4867" max="4867" width="17.5703125" style="37" customWidth="1"/>
    <col min="4868" max="4868" width="14.85546875" style="37" customWidth="1"/>
    <col min="4869" max="4869" width="17.7109375" style="37" customWidth="1"/>
    <col min="4870" max="4870" width="9.85546875" style="37" customWidth="1"/>
    <col min="4871" max="4871" width="8.85546875" style="37" customWidth="1"/>
    <col min="4872" max="4872" width="15.85546875" style="37" customWidth="1"/>
    <col min="4873" max="4873" width="10.5703125" style="37" customWidth="1"/>
    <col min="4874" max="4874" width="10" style="37" customWidth="1"/>
    <col min="4875" max="5120" width="9.140625" style="37"/>
    <col min="5121" max="5121" width="5.28515625" style="37" customWidth="1"/>
    <col min="5122" max="5122" width="9.28515625" style="37" customWidth="1"/>
    <col min="5123" max="5123" width="17.5703125" style="37" customWidth="1"/>
    <col min="5124" max="5124" width="14.85546875" style="37" customWidth="1"/>
    <col min="5125" max="5125" width="17.7109375" style="37" customWidth="1"/>
    <col min="5126" max="5126" width="9.85546875" style="37" customWidth="1"/>
    <col min="5127" max="5127" width="8.85546875" style="37" customWidth="1"/>
    <col min="5128" max="5128" width="15.85546875" style="37" customWidth="1"/>
    <col min="5129" max="5129" width="10.5703125" style="37" customWidth="1"/>
    <col min="5130" max="5130" width="10" style="37" customWidth="1"/>
    <col min="5131" max="5376" width="9.140625" style="37"/>
    <col min="5377" max="5377" width="5.28515625" style="37" customWidth="1"/>
    <col min="5378" max="5378" width="9.28515625" style="37" customWidth="1"/>
    <col min="5379" max="5379" width="17.5703125" style="37" customWidth="1"/>
    <col min="5380" max="5380" width="14.85546875" style="37" customWidth="1"/>
    <col min="5381" max="5381" width="17.7109375" style="37" customWidth="1"/>
    <col min="5382" max="5382" width="9.85546875" style="37" customWidth="1"/>
    <col min="5383" max="5383" width="8.85546875" style="37" customWidth="1"/>
    <col min="5384" max="5384" width="15.85546875" style="37" customWidth="1"/>
    <col min="5385" max="5385" width="10.5703125" style="37" customWidth="1"/>
    <col min="5386" max="5386" width="10" style="37" customWidth="1"/>
    <col min="5387" max="5632" width="9.140625" style="37"/>
    <col min="5633" max="5633" width="5.28515625" style="37" customWidth="1"/>
    <col min="5634" max="5634" width="9.28515625" style="37" customWidth="1"/>
    <col min="5635" max="5635" width="17.5703125" style="37" customWidth="1"/>
    <col min="5636" max="5636" width="14.85546875" style="37" customWidth="1"/>
    <col min="5637" max="5637" width="17.7109375" style="37" customWidth="1"/>
    <col min="5638" max="5638" width="9.85546875" style="37" customWidth="1"/>
    <col min="5639" max="5639" width="8.85546875" style="37" customWidth="1"/>
    <col min="5640" max="5640" width="15.85546875" style="37" customWidth="1"/>
    <col min="5641" max="5641" width="10.5703125" style="37" customWidth="1"/>
    <col min="5642" max="5642" width="10" style="37" customWidth="1"/>
    <col min="5643" max="5888" width="9.140625" style="37"/>
    <col min="5889" max="5889" width="5.28515625" style="37" customWidth="1"/>
    <col min="5890" max="5890" width="9.28515625" style="37" customWidth="1"/>
    <col min="5891" max="5891" width="17.5703125" style="37" customWidth="1"/>
    <col min="5892" max="5892" width="14.85546875" style="37" customWidth="1"/>
    <col min="5893" max="5893" width="17.7109375" style="37" customWidth="1"/>
    <col min="5894" max="5894" width="9.85546875" style="37" customWidth="1"/>
    <col min="5895" max="5895" width="8.85546875" style="37" customWidth="1"/>
    <col min="5896" max="5896" width="15.85546875" style="37" customWidth="1"/>
    <col min="5897" max="5897" width="10.5703125" style="37" customWidth="1"/>
    <col min="5898" max="5898" width="10" style="37" customWidth="1"/>
    <col min="5899" max="6144" width="9.140625" style="37"/>
    <col min="6145" max="6145" width="5.28515625" style="37" customWidth="1"/>
    <col min="6146" max="6146" width="9.28515625" style="37" customWidth="1"/>
    <col min="6147" max="6147" width="17.5703125" style="37" customWidth="1"/>
    <col min="6148" max="6148" width="14.85546875" style="37" customWidth="1"/>
    <col min="6149" max="6149" width="17.7109375" style="37" customWidth="1"/>
    <col min="6150" max="6150" width="9.85546875" style="37" customWidth="1"/>
    <col min="6151" max="6151" width="8.85546875" style="37" customWidth="1"/>
    <col min="6152" max="6152" width="15.85546875" style="37" customWidth="1"/>
    <col min="6153" max="6153" width="10.5703125" style="37" customWidth="1"/>
    <col min="6154" max="6154" width="10" style="37" customWidth="1"/>
    <col min="6155" max="6400" width="9.140625" style="37"/>
    <col min="6401" max="6401" width="5.28515625" style="37" customWidth="1"/>
    <col min="6402" max="6402" width="9.28515625" style="37" customWidth="1"/>
    <col min="6403" max="6403" width="17.5703125" style="37" customWidth="1"/>
    <col min="6404" max="6404" width="14.85546875" style="37" customWidth="1"/>
    <col min="6405" max="6405" width="17.7109375" style="37" customWidth="1"/>
    <col min="6406" max="6406" width="9.85546875" style="37" customWidth="1"/>
    <col min="6407" max="6407" width="8.85546875" style="37" customWidth="1"/>
    <col min="6408" max="6408" width="15.85546875" style="37" customWidth="1"/>
    <col min="6409" max="6409" width="10.5703125" style="37" customWidth="1"/>
    <col min="6410" max="6410" width="10" style="37" customWidth="1"/>
    <col min="6411" max="6656" width="9.140625" style="37"/>
    <col min="6657" max="6657" width="5.28515625" style="37" customWidth="1"/>
    <col min="6658" max="6658" width="9.28515625" style="37" customWidth="1"/>
    <col min="6659" max="6659" width="17.5703125" style="37" customWidth="1"/>
    <col min="6660" max="6660" width="14.85546875" style="37" customWidth="1"/>
    <col min="6661" max="6661" width="17.7109375" style="37" customWidth="1"/>
    <col min="6662" max="6662" width="9.85546875" style="37" customWidth="1"/>
    <col min="6663" max="6663" width="8.85546875" style="37" customWidth="1"/>
    <col min="6664" max="6664" width="15.85546875" style="37" customWidth="1"/>
    <col min="6665" max="6665" width="10.5703125" style="37" customWidth="1"/>
    <col min="6666" max="6666" width="10" style="37" customWidth="1"/>
    <col min="6667" max="6912" width="9.140625" style="37"/>
    <col min="6913" max="6913" width="5.28515625" style="37" customWidth="1"/>
    <col min="6914" max="6914" width="9.28515625" style="37" customWidth="1"/>
    <col min="6915" max="6915" width="17.5703125" style="37" customWidth="1"/>
    <col min="6916" max="6916" width="14.85546875" style="37" customWidth="1"/>
    <col min="6917" max="6917" width="17.7109375" style="37" customWidth="1"/>
    <col min="6918" max="6918" width="9.85546875" style="37" customWidth="1"/>
    <col min="6919" max="6919" width="8.85546875" style="37" customWidth="1"/>
    <col min="6920" max="6920" width="15.85546875" style="37" customWidth="1"/>
    <col min="6921" max="6921" width="10.5703125" style="37" customWidth="1"/>
    <col min="6922" max="6922" width="10" style="37" customWidth="1"/>
    <col min="6923" max="7168" width="9.140625" style="37"/>
    <col min="7169" max="7169" width="5.28515625" style="37" customWidth="1"/>
    <col min="7170" max="7170" width="9.28515625" style="37" customWidth="1"/>
    <col min="7171" max="7171" width="17.5703125" style="37" customWidth="1"/>
    <col min="7172" max="7172" width="14.85546875" style="37" customWidth="1"/>
    <col min="7173" max="7173" width="17.7109375" style="37" customWidth="1"/>
    <col min="7174" max="7174" width="9.85546875" style="37" customWidth="1"/>
    <col min="7175" max="7175" width="8.85546875" style="37" customWidth="1"/>
    <col min="7176" max="7176" width="15.85546875" style="37" customWidth="1"/>
    <col min="7177" max="7177" width="10.5703125" style="37" customWidth="1"/>
    <col min="7178" max="7178" width="10" style="37" customWidth="1"/>
    <col min="7179" max="7424" width="9.140625" style="37"/>
    <col min="7425" max="7425" width="5.28515625" style="37" customWidth="1"/>
    <col min="7426" max="7426" width="9.28515625" style="37" customWidth="1"/>
    <col min="7427" max="7427" width="17.5703125" style="37" customWidth="1"/>
    <col min="7428" max="7428" width="14.85546875" style="37" customWidth="1"/>
    <col min="7429" max="7429" width="17.7109375" style="37" customWidth="1"/>
    <col min="7430" max="7430" width="9.85546875" style="37" customWidth="1"/>
    <col min="7431" max="7431" width="8.85546875" style="37" customWidth="1"/>
    <col min="7432" max="7432" width="15.85546875" style="37" customWidth="1"/>
    <col min="7433" max="7433" width="10.5703125" style="37" customWidth="1"/>
    <col min="7434" max="7434" width="10" style="37" customWidth="1"/>
    <col min="7435" max="7680" width="9.140625" style="37"/>
    <col min="7681" max="7681" width="5.28515625" style="37" customWidth="1"/>
    <col min="7682" max="7682" width="9.28515625" style="37" customWidth="1"/>
    <col min="7683" max="7683" width="17.5703125" style="37" customWidth="1"/>
    <col min="7684" max="7684" width="14.85546875" style="37" customWidth="1"/>
    <col min="7685" max="7685" width="17.7109375" style="37" customWidth="1"/>
    <col min="7686" max="7686" width="9.85546875" style="37" customWidth="1"/>
    <col min="7687" max="7687" width="8.85546875" style="37" customWidth="1"/>
    <col min="7688" max="7688" width="15.85546875" style="37" customWidth="1"/>
    <col min="7689" max="7689" width="10.5703125" style="37" customWidth="1"/>
    <col min="7690" max="7690" width="10" style="37" customWidth="1"/>
    <col min="7691" max="7936" width="9.140625" style="37"/>
    <col min="7937" max="7937" width="5.28515625" style="37" customWidth="1"/>
    <col min="7938" max="7938" width="9.28515625" style="37" customWidth="1"/>
    <col min="7939" max="7939" width="17.5703125" style="37" customWidth="1"/>
    <col min="7940" max="7940" width="14.85546875" style="37" customWidth="1"/>
    <col min="7941" max="7941" width="17.7109375" style="37" customWidth="1"/>
    <col min="7942" max="7942" width="9.85546875" style="37" customWidth="1"/>
    <col min="7943" max="7943" width="8.85546875" style="37" customWidth="1"/>
    <col min="7944" max="7944" width="15.85546875" style="37" customWidth="1"/>
    <col min="7945" max="7945" width="10.5703125" style="37" customWidth="1"/>
    <col min="7946" max="7946" width="10" style="37" customWidth="1"/>
    <col min="7947" max="8192" width="9.140625" style="37"/>
    <col min="8193" max="8193" width="5.28515625" style="37" customWidth="1"/>
    <col min="8194" max="8194" width="9.28515625" style="37" customWidth="1"/>
    <col min="8195" max="8195" width="17.5703125" style="37" customWidth="1"/>
    <col min="8196" max="8196" width="14.85546875" style="37" customWidth="1"/>
    <col min="8197" max="8197" width="17.7109375" style="37" customWidth="1"/>
    <col min="8198" max="8198" width="9.85546875" style="37" customWidth="1"/>
    <col min="8199" max="8199" width="8.85546875" style="37" customWidth="1"/>
    <col min="8200" max="8200" width="15.85546875" style="37" customWidth="1"/>
    <col min="8201" max="8201" width="10.5703125" style="37" customWidth="1"/>
    <col min="8202" max="8202" width="10" style="37" customWidth="1"/>
    <col min="8203" max="8448" width="9.140625" style="37"/>
    <col min="8449" max="8449" width="5.28515625" style="37" customWidth="1"/>
    <col min="8450" max="8450" width="9.28515625" style="37" customWidth="1"/>
    <col min="8451" max="8451" width="17.5703125" style="37" customWidth="1"/>
    <col min="8452" max="8452" width="14.85546875" style="37" customWidth="1"/>
    <col min="8453" max="8453" width="17.7109375" style="37" customWidth="1"/>
    <col min="8454" max="8454" width="9.85546875" style="37" customWidth="1"/>
    <col min="8455" max="8455" width="8.85546875" style="37" customWidth="1"/>
    <col min="8456" max="8456" width="15.85546875" style="37" customWidth="1"/>
    <col min="8457" max="8457" width="10.5703125" style="37" customWidth="1"/>
    <col min="8458" max="8458" width="10" style="37" customWidth="1"/>
    <col min="8459" max="8704" width="9.140625" style="37"/>
    <col min="8705" max="8705" width="5.28515625" style="37" customWidth="1"/>
    <col min="8706" max="8706" width="9.28515625" style="37" customWidth="1"/>
    <col min="8707" max="8707" width="17.5703125" style="37" customWidth="1"/>
    <col min="8708" max="8708" width="14.85546875" style="37" customWidth="1"/>
    <col min="8709" max="8709" width="17.7109375" style="37" customWidth="1"/>
    <col min="8710" max="8710" width="9.85546875" style="37" customWidth="1"/>
    <col min="8711" max="8711" width="8.85546875" style="37" customWidth="1"/>
    <col min="8712" max="8712" width="15.85546875" style="37" customWidth="1"/>
    <col min="8713" max="8713" width="10.5703125" style="37" customWidth="1"/>
    <col min="8714" max="8714" width="10" style="37" customWidth="1"/>
    <col min="8715" max="8960" width="9.140625" style="37"/>
    <col min="8961" max="8961" width="5.28515625" style="37" customWidth="1"/>
    <col min="8962" max="8962" width="9.28515625" style="37" customWidth="1"/>
    <col min="8963" max="8963" width="17.5703125" style="37" customWidth="1"/>
    <col min="8964" max="8964" width="14.85546875" style="37" customWidth="1"/>
    <col min="8965" max="8965" width="17.7109375" style="37" customWidth="1"/>
    <col min="8966" max="8966" width="9.85546875" style="37" customWidth="1"/>
    <col min="8967" max="8967" width="8.85546875" style="37" customWidth="1"/>
    <col min="8968" max="8968" width="15.85546875" style="37" customWidth="1"/>
    <col min="8969" max="8969" width="10.5703125" style="37" customWidth="1"/>
    <col min="8970" max="8970" width="10" style="37" customWidth="1"/>
    <col min="8971" max="9216" width="9.140625" style="37"/>
    <col min="9217" max="9217" width="5.28515625" style="37" customWidth="1"/>
    <col min="9218" max="9218" width="9.28515625" style="37" customWidth="1"/>
    <col min="9219" max="9219" width="17.5703125" style="37" customWidth="1"/>
    <col min="9220" max="9220" width="14.85546875" style="37" customWidth="1"/>
    <col min="9221" max="9221" width="17.7109375" style="37" customWidth="1"/>
    <col min="9222" max="9222" width="9.85546875" style="37" customWidth="1"/>
    <col min="9223" max="9223" width="8.85546875" style="37" customWidth="1"/>
    <col min="9224" max="9224" width="15.85546875" style="37" customWidth="1"/>
    <col min="9225" max="9225" width="10.5703125" style="37" customWidth="1"/>
    <col min="9226" max="9226" width="10" style="37" customWidth="1"/>
    <col min="9227" max="9472" width="9.140625" style="37"/>
    <col min="9473" max="9473" width="5.28515625" style="37" customWidth="1"/>
    <col min="9474" max="9474" width="9.28515625" style="37" customWidth="1"/>
    <col min="9475" max="9475" width="17.5703125" style="37" customWidth="1"/>
    <col min="9476" max="9476" width="14.85546875" style="37" customWidth="1"/>
    <col min="9477" max="9477" width="17.7109375" style="37" customWidth="1"/>
    <col min="9478" max="9478" width="9.85546875" style="37" customWidth="1"/>
    <col min="9479" max="9479" width="8.85546875" style="37" customWidth="1"/>
    <col min="9480" max="9480" width="15.85546875" style="37" customWidth="1"/>
    <col min="9481" max="9481" width="10.5703125" style="37" customWidth="1"/>
    <col min="9482" max="9482" width="10" style="37" customWidth="1"/>
    <col min="9483" max="9728" width="9.140625" style="37"/>
    <col min="9729" max="9729" width="5.28515625" style="37" customWidth="1"/>
    <col min="9730" max="9730" width="9.28515625" style="37" customWidth="1"/>
    <col min="9731" max="9731" width="17.5703125" style="37" customWidth="1"/>
    <col min="9732" max="9732" width="14.85546875" style="37" customWidth="1"/>
    <col min="9733" max="9733" width="17.7109375" style="37" customWidth="1"/>
    <col min="9734" max="9734" width="9.85546875" style="37" customWidth="1"/>
    <col min="9735" max="9735" width="8.85546875" style="37" customWidth="1"/>
    <col min="9736" max="9736" width="15.85546875" style="37" customWidth="1"/>
    <col min="9737" max="9737" width="10.5703125" style="37" customWidth="1"/>
    <col min="9738" max="9738" width="10" style="37" customWidth="1"/>
    <col min="9739" max="9984" width="9.140625" style="37"/>
    <col min="9985" max="9985" width="5.28515625" style="37" customWidth="1"/>
    <col min="9986" max="9986" width="9.28515625" style="37" customWidth="1"/>
    <col min="9987" max="9987" width="17.5703125" style="37" customWidth="1"/>
    <col min="9988" max="9988" width="14.85546875" style="37" customWidth="1"/>
    <col min="9989" max="9989" width="17.7109375" style="37" customWidth="1"/>
    <col min="9990" max="9990" width="9.85546875" style="37" customWidth="1"/>
    <col min="9991" max="9991" width="8.85546875" style="37" customWidth="1"/>
    <col min="9992" max="9992" width="15.85546875" style="37" customWidth="1"/>
    <col min="9993" max="9993" width="10.5703125" style="37" customWidth="1"/>
    <col min="9994" max="9994" width="10" style="37" customWidth="1"/>
    <col min="9995" max="10240" width="9.140625" style="37"/>
    <col min="10241" max="10241" width="5.28515625" style="37" customWidth="1"/>
    <col min="10242" max="10242" width="9.28515625" style="37" customWidth="1"/>
    <col min="10243" max="10243" width="17.5703125" style="37" customWidth="1"/>
    <col min="10244" max="10244" width="14.85546875" style="37" customWidth="1"/>
    <col min="10245" max="10245" width="17.7109375" style="37" customWidth="1"/>
    <col min="10246" max="10246" width="9.85546875" style="37" customWidth="1"/>
    <col min="10247" max="10247" width="8.85546875" style="37" customWidth="1"/>
    <col min="10248" max="10248" width="15.85546875" style="37" customWidth="1"/>
    <col min="10249" max="10249" width="10.5703125" style="37" customWidth="1"/>
    <col min="10250" max="10250" width="10" style="37" customWidth="1"/>
    <col min="10251" max="10496" width="9.140625" style="37"/>
    <col min="10497" max="10497" width="5.28515625" style="37" customWidth="1"/>
    <col min="10498" max="10498" width="9.28515625" style="37" customWidth="1"/>
    <col min="10499" max="10499" width="17.5703125" style="37" customWidth="1"/>
    <col min="10500" max="10500" width="14.85546875" style="37" customWidth="1"/>
    <col min="10501" max="10501" width="17.7109375" style="37" customWidth="1"/>
    <col min="10502" max="10502" width="9.85546875" style="37" customWidth="1"/>
    <col min="10503" max="10503" width="8.85546875" style="37" customWidth="1"/>
    <col min="10504" max="10504" width="15.85546875" style="37" customWidth="1"/>
    <col min="10505" max="10505" width="10.5703125" style="37" customWidth="1"/>
    <col min="10506" max="10506" width="10" style="37" customWidth="1"/>
    <col min="10507" max="10752" width="9.140625" style="37"/>
    <col min="10753" max="10753" width="5.28515625" style="37" customWidth="1"/>
    <col min="10754" max="10754" width="9.28515625" style="37" customWidth="1"/>
    <col min="10755" max="10755" width="17.5703125" style="37" customWidth="1"/>
    <col min="10756" max="10756" width="14.85546875" style="37" customWidth="1"/>
    <col min="10757" max="10757" width="17.7109375" style="37" customWidth="1"/>
    <col min="10758" max="10758" width="9.85546875" style="37" customWidth="1"/>
    <col min="10759" max="10759" width="8.85546875" style="37" customWidth="1"/>
    <col min="10760" max="10760" width="15.85546875" style="37" customWidth="1"/>
    <col min="10761" max="10761" width="10.5703125" style="37" customWidth="1"/>
    <col min="10762" max="10762" width="10" style="37" customWidth="1"/>
    <col min="10763" max="11008" width="9.140625" style="37"/>
    <col min="11009" max="11009" width="5.28515625" style="37" customWidth="1"/>
    <col min="11010" max="11010" width="9.28515625" style="37" customWidth="1"/>
    <col min="11011" max="11011" width="17.5703125" style="37" customWidth="1"/>
    <col min="11012" max="11012" width="14.85546875" style="37" customWidth="1"/>
    <col min="11013" max="11013" width="17.7109375" style="37" customWidth="1"/>
    <col min="11014" max="11014" width="9.85546875" style="37" customWidth="1"/>
    <col min="11015" max="11015" width="8.85546875" style="37" customWidth="1"/>
    <col min="11016" max="11016" width="15.85546875" style="37" customWidth="1"/>
    <col min="11017" max="11017" width="10.5703125" style="37" customWidth="1"/>
    <col min="11018" max="11018" width="10" style="37" customWidth="1"/>
    <col min="11019" max="11264" width="9.140625" style="37"/>
    <col min="11265" max="11265" width="5.28515625" style="37" customWidth="1"/>
    <col min="11266" max="11266" width="9.28515625" style="37" customWidth="1"/>
    <col min="11267" max="11267" width="17.5703125" style="37" customWidth="1"/>
    <col min="11268" max="11268" width="14.85546875" style="37" customWidth="1"/>
    <col min="11269" max="11269" width="17.7109375" style="37" customWidth="1"/>
    <col min="11270" max="11270" width="9.85546875" style="37" customWidth="1"/>
    <col min="11271" max="11271" width="8.85546875" style="37" customWidth="1"/>
    <col min="11272" max="11272" width="15.85546875" style="37" customWidth="1"/>
    <col min="11273" max="11273" width="10.5703125" style="37" customWidth="1"/>
    <col min="11274" max="11274" width="10" style="37" customWidth="1"/>
    <col min="11275" max="11520" width="9.140625" style="37"/>
    <col min="11521" max="11521" width="5.28515625" style="37" customWidth="1"/>
    <col min="11522" max="11522" width="9.28515625" style="37" customWidth="1"/>
    <col min="11523" max="11523" width="17.5703125" style="37" customWidth="1"/>
    <col min="11524" max="11524" width="14.85546875" style="37" customWidth="1"/>
    <col min="11525" max="11525" width="17.7109375" style="37" customWidth="1"/>
    <col min="11526" max="11526" width="9.85546875" style="37" customWidth="1"/>
    <col min="11527" max="11527" width="8.85546875" style="37" customWidth="1"/>
    <col min="11528" max="11528" width="15.85546875" style="37" customWidth="1"/>
    <col min="11529" max="11529" width="10.5703125" style="37" customWidth="1"/>
    <col min="11530" max="11530" width="10" style="37" customWidth="1"/>
    <col min="11531" max="11776" width="9.140625" style="37"/>
    <col min="11777" max="11777" width="5.28515625" style="37" customWidth="1"/>
    <col min="11778" max="11778" width="9.28515625" style="37" customWidth="1"/>
    <col min="11779" max="11779" width="17.5703125" style="37" customWidth="1"/>
    <col min="11780" max="11780" width="14.85546875" style="37" customWidth="1"/>
    <col min="11781" max="11781" width="17.7109375" style="37" customWidth="1"/>
    <col min="11782" max="11782" width="9.85546875" style="37" customWidth="1"/>
    <col min="11783" max="11783" width="8.85546875" style="37" customWidth="1"/>
    <col min="11784" max="11784" width="15.85546875" style="37" customWidth="1"/>
    <col min="11785" max="11785" width="10.5703125" style="37" customWidth="1"/>
    <col min="11786" max="11786" width="10" style="37" customWidth="1"/>
    <col min="11787" max="12032" width="9.140625" style="37"/>
    <col min="12033" max="12033" width="5.28515625" style="37" customWidth="1"/>
    <col min="12034" max="12034" width="9.28515625" style="37" customWidth="1"/>
    <col min="12035" max="12035" width="17.5703125" style="37" customWidth="1"/>
    <col min="12036" max="12036" width="14.85546875" style="37" customWidth="1"/>
    <col min="12037" max="12037" width="17.7109375" style="37" customWidth="1"/>
    <col min="12038" max="12038" width="9.85546875" style="37" customWidth="1"/>
    <col min="12039" max="12039" width="8.85546875" style="37" customWidth="1"/>
    <col min="12040" max="12040" width="15.85546875" style="37" customWidth="1"/>
    <col min="12041" max="12041" width="10.5703125" style="37" customWidth="1"/>
    <col min="12042" max="12042" width="10" style="37" customWidth="1"/>
    <col min="12043" max="12288" width="9.140625" style="37"/>
    <col min="12289" max="12289" width="5.28515625" style="37" customWidth="1"/>
    <col min="12290" max="12290" width="9.28515625" style="37" customWidth="1"/>
    <col min="12291" max="12291" width="17.5703125" style="37" customWidth="1"/>
    <col min="12292" max="12292" width="14.85546875" style="37" customWidth="1"/>
    <col min="12293" max="12293" width="17.7109375" style="37" customWidth="1"/>
    <col min="12294" max="12294" width="9.85546875" style="37" customWidth="1"/>
    <col min="12295" max="12295" width="8.85546875" style="37" customWidth="1"/>
    <col min="12296" max="12296" width="15.85546875" style="37" customWidth="1"/>
    <col min="12297" max="12297" width="10.5703125" style="37" customWidth="1"/>
    <col min="12298" max="12298" width="10" style="37" customWidth="1"/>
    <col min="12299" max="12544" width="9.140625" style="37"/>
    <col min="12545" max="12545" width="5.28515625" style="37" customWidth="1"/>
    <col min="12546" max="12546" width="9.28515625" style="37" customWidth="1"/>
    <col min="12547" max="12547" width="17.5703125" style="37" customWidth="1"/>
    <col min="12548" max="12548" width="14.85546875" style="37" customWidth="1"/>
    <col min="12549" max="12549" width="17.7109375" style="37" customWidth="1"/>
    <col min="12550" max="12550" width="9.85546875" style="37" customWidth="1"/>
    <col min="12551" max="12551" width="8.85546875" style="37" customWidth="1"/>
    <col min="12552" max="12552" width="15.85546875" style="37" customWidth="1"/>
    <col min="12553" max="12553" width="10.5703125" style="37" customWidth="1"/>
    <col min="12554" max="12554" width="10" style="37" customWidth="1"/>
    <col min="12555" max="12800" width="9.140625" style="37"/>
    <col min="12801" max="12801" width="5.28515625" style="37" customWidth="1"/>
    <col min="12802" max="12802" width="9.28515625" style="37" customWidth="1"/>
    <col min="12803" max="12803" width="17.5703125" style="37" customWidth="1"/>
    <col min="12804" max="12804" width="14.85546875" style="37" customWidth="1"/>
    <col min="12805" max="12805" width="17.7109375" style="37" customWidth="1"/>
    <col min="12806" max="12806" width="9.85546875" style="37" customWidth="1"/>
    <col min="12807" max="12807" width="8.85546875" style="37" customWidth="1"/>
    <col min="12808" max="12808" width="15.85546875" style="37" customWidth="1"/>
    <col min="12809" max="12809" width="10.5703125" style="37" customWidth="1"/>
    <col min="12810" max="12810" width="10" style="37" customWidth="1"/>
    <col min="12811" max="13056" width="9.140625" style="37"/>
    <col min="13057" max="13057" width="5.28515625" style="37" customWidth="1"/>
    <col min="13058" max="13058" width="9.28515625" style="37" customWidth="1"/>
    <col min="13059" max="13059" width="17.5703125" style="37" customWidth="1"/>
    <col min="13060" max="13060" width="14.85546875" style="37" customWidth="1"/>
    <col min="13061" max="13061" width="17.7109375" style="37" customWidth="1"/>
    <col min="13062" max="13062" width="9.85546875" style="37" customWidth="1"/>
    <col min="13063" max="13063" width="8.85546875" style="37" customWidth="1"/>
    <col min="13064" max="13064" width="15.85546875" style="37" customWidth="1"/>
    <col min="13065" max="13065" width="10.5703125" style="37" customWidth="1"/>
    <col min="13066" max="13066" width="10" style="37" customWidth="1"/>
    <col min="13067" max="13312" width="9.140625" style="37"/>
    <col min="13313" max="13313" width="5.28515625" style="37" customWidth="1"/>
    <col min="13314" max="13314" width="9.28515625" style="37" customWidth="1"/>
    <col min="13315" max="13315" width="17.5703125" style="37" customWidth="1"/>
    <col min="13316" max="13316" width="14.85546875" style="37" customWidth="1"/>
    <col min="13317" max="13317" width="17.7109375" style="37" customWidth="1"/>
    <col min="13318" max="13318" width="9.85546875" style="37" customWidth="1"/>
    <col min="13319" max="13319" width="8.85546875" style="37" customWidth="1"/>
    <col min="13320" max="13320" width="15.85546875" style="37" customWidth="1"/>
    <col min="13321" max="13321" width="10.5703125" style="37" customWidth="1"/>
    <col min="13322" max="13322" width="10" style="37" customWidth="1"/>
    <col min="13323" max="13568" width="9.140625" style="37"/>
    <col min="13569" max="13569" width="5.28515625" style="37" customWidth="1"/>
    <col min="13570" max="13570" width="9.28515625" style="37" customWidth="1"/>
    <col min="13571" max="13571" width="17.5703125" style="37" customWidth="1"/>
    <col min="13572" max="13572" width="14.85546875" style="37" customWidth="1"/>
    <col min="13573" max="13573" width="17.7109375" style="37" customWidth="1"/>
    <col min="13574" max="13574" width="9.85546875" style="37" customWidth="1"/>
    <col min="13575" max="13575" width="8.85546875" style="37" customWidth="1"/>
    <col min="13576" max="13576" width="15.85546875" style="37" customWidth="1"/>
    <col min="13577" max="13577" width="10.5703125" style="37" customWidth="1"/>
    <col min="13578" max="13578" width="10" style="37" customWidth="1"/>
    <col min="13579" max="13824" width="9.140625" style="37"/>
    <col min="13825" max="13825" width="5.28515625" style="37" customWidth="1"/>
    <col min="13826" max="13826" width="9.28515625" style="37" customWidth="1"/>
    <col min="13827" max="13827" width="17.5703125" style="37" customWidth="1"/>
    <col min="13828" max="13828" width="14.85546875" style="37" customWidth="1"/>
    <col min="13829" max="13829" width="17.7109375" style="37" customWidth="1"/>
    <col min="13830" max="13830" width="9.85546875" style="37" customWidth="1"/>
    <col min="13831" max="13831" width="8.85546875" style="37" customWidth="1"/>
    <col min="13832" max="13832" width="15.85546875" style="37" customWidth="1"/>
    <col min="13833" max="13833" width="10.5703125" style="37" customWidth="1"/>
    <col min="13834" max="13834" width="10" style="37" customWidth="1"/>
    <col min="13835" max="14080" width="9.140625" style="37"/>
    <col min="14081" max="14081" width="5.28515625" style="37" customWidth="1"/>
    <col min="14082" max="14082" width="9.28515625" style="37" customWidth="1"/>
    <col min="14083" max="14083" width="17.5703125" style="37" customWidth="1"/>
    <col min="14084" max="14084" width="14.85546875" style="37" customWidth="1"/>
    <col min="14085" max="14085" width="17.7109375" style="37" customWidth="1"/>
    <col min="14086" max="14086" width="9.85546875" style="37" customWidth="1"/>
    <col min="14087" max="14087" width="8.85546875" style="37" customWidth="1"/>
    <col min="14088" max="14088" width="15.85546875" style="37" customWidth="1"/>
    <col min="14089" max="14089" width="10.5703125" style="37" customWidth="1"/>
    <col min="14090" max="14090" width="10" style="37" customWidth="1"/>
    <col min="14091" max="14336" width="9.140625" style="37"/>
    <col min="14337" max="14337" width="5.28515625" style="37" customWidth="1"/>
    <col min="14338" max="14338" width="9.28515625" style="37" customWidth="1"/>
    <col min="14339" max="14339" width="17.5703125" style="37" customWidth="1"/>
    <col min="14340" max="14340" width="14.85546875" style="37" customWidth="1"/>
    <col min="14341" max="14341" width="17.7109375" style="37" customWidth="1"/>
    <col min="14342" max="14342" width="9.85546875" style="37" customWidth="1"/>
    <col min="14343" max="14343" width="8.85546875" style="37" customWidth="1"/>
    <col min="14344" max="14344" width="15.85546875" style="37" customWidth="1"/>
    <col min="14345" max="14345" width="10.5703125" style="37" customWidth="1"/>
    <col min="14346" max="14346" width="10" style="37" customWidth="1"/>
    <col min="14347" max="14592" width="9.140625" style="37"/>
    <col min="14593" max="14593" width="5.28515625" style="37" customWidth="1"/>
    <col min="14594" max="14594" width="9.28515625" style="37" customWidth="1"/>
    <col min="14595" max="14595" width="17.5703125" style="37" customWidth="1"/>
    <col min="14596" max="14596" width="14.85546875" style="37" customWidth="1"/>
    <col min="14597" max="14597" width="17.7109375" style="37" customWidth="1"/>
    <col min="14598" max="14598" width="9.85546875" style="37" customWidth="1"/>
    <col min="14599" max="14599" width="8.85546875" style="37" customWidth="1"/>
    <col min="14600" max="14600" width="15.85546875" style="37" customWidth="1"/>
    <col min="14601" max="14601" width="10.5703125" style="37" customWidth="1"/>
    <col min="14602" max="14602" width="10" style="37" customWidth="1"/>
    <col min="14603" max="14848" width="9.140625" style="37"/>
    <col min="14849" max="14849" width="5.28515625" style="37" customWidth="1"/>
    <col min="14850" max="14850" width="9.28515625" style="37" customWidth="1"/>
    <col min="14851" max="14851" width="17.5703125" style="37" customWidth="1"/>
    <col min="14852" max="14852" width="14.85546875" style="37" customWidth="1"/>
    <col min="14853" max="14853" width="17.7109375" style="37" customWidth="1"/>
    <col min="14854" max="14854" width="9.85546875" style="37" customWidth="1"/>
    <col min="14855" max="14855" width="8.85546875" style="37" customWidth="1"/>
    <col min="14856" max="14856" width="15.85546875" style="37" customWidth="1"/>
    <col min="14857" max="14857" width="10.5703125" style="37" customWidth="1"/>
    <col min="14858" max="14858" width="10" style="37" customWidth="1"/>
    <col min="14859" max="15104" width="9.140625" style="37"/>
    <col min="15105" max="15105" width="5.28515625" style="37" customWidth="1"/>
    <col min="15106" max="15106" width="9.28515625" style="37" customWidth="1"/>
    <col min="15107" max="15107" width="17.5703125" style="37" customWidth="1"/>
    <col min="15108" max="15108" width="14.85546875" style="37" customWidth="1"/>
    <col min="15109" max="15109" width="17.7109375" style="37" customWidth="1"/>
    <col min="15110" max="15110" width="9.85546875" style="37" customWidth="1"/>
    <col min="15111" max="15111" width="8.85546875" style="37" customWidth="1"/>
    <col min="15112" max="15112" width="15.85546875" style="37" customWidth="1"/>
    <col min="15113" max="15113" width="10.5703125" style="37" customWidth="1"/>
    <col min="15114" max="15114" width="10" style="37" customWidth="1"/>
    <col min="15115" max="15360" width="9.140625" style="37"/>
    <col min="15361" max="15361" width="5.28515625" style="37" customWidth="1"/>
    <col min="15362" max="15362" width="9.28515625" style="37" customWidth="1"/>
    <col min="15363" max="15363" width="17.5703125" style="37" customWidth="1"/>
    <col min="15364" max="15364" width="14.85546875" style="37" customWidth="1"/>
    <col min="15365" max="15365" width="17.7109375" style="37" customWidth="1"/>
    <col min="15366" max="15366" width="9.85546875" style="37" customWidth="1"/>
    <col min="15367" max="15367" width="8.85546875" style="37" customWidth="1"/>
    <col min="15368" max="15368" width="15.85546875" style="37" customWidth="1"/>
    <col min="15369" max="15369" width="10.5703125" style="37" customWidth="1"/>
    <col min="15370" max="15370" width="10" style="37" customWidth="1"/>
    <col min="15371" max="15616" width="9.140625" style="37"/>
    <col min="15617" max="15617" width="5.28515625" style="37" customWidth="1"/>
    <col min="15618" max="15618" width="9.28515625" style="37" customWidth="1"/>
    <col min="15619" max="15619" width="17.5703125" style="37" customWidth="1"/>
    <col min="15620" max="15620" width="14.85546875" style="37" customWidth="1"/>
    <col min="15621" max="15621" width="17.7109375" style="37" customWidth="1"/>
    <col min="15622" max="15622" width="9.85546875" style="37" customWidth="1"/>
    <col min="15623" max="15623" width="8.85546875" style="37" customWidth="1"/>
    <col min="15624" max="15624" width="15.85546875" style="37" customWidth="1"/>
    <col min="15625" max="15625" width="10.5703125" style="37" customWidth="1"/>
    <col min="15626" max="15626" width="10" style="37" customWidth="1"/>
    <col min="15627" max="15872" width="9.140625" style="37"/>
    <col min="15873" max="15873" width="5.28515625" style="37" customWidth="1"/>
    <col min="15874" max="15874" width="9.28515625" style="37" customWidth="1"/>
    <col min="15875" max="15875" width="17.5703125" style="37" customWidth="1"/>
    <col min="15876" max="15876" width="14.85546875" style="37" customWidth="1"/>
    <col min="15877" max="15877" width="17.7109375" style="37" customWidth="1"/>
    <col min="15878" max="15878" width="9.85546875" style="37" customWidth="1"/>
    <col min="15879" max="15879" width="8.85546875" style="37" customWidth="1"/>
    <col min="15880" max="15880" width="15.85546875" style="37" customWidth="1"/>
    <col min="15881" max="15881" width="10.5703125" style="37" customWidth="1"/>
    <col min="15882" max="15882" width="10" style="37" customWidth="1"/>
    <col min="15883" max="16128" width="9.140625" style="37"/>
    <col min="16129" max="16129" width="5.28515625" style="37" customWidth="1"/>
    <col min="16130" max="16130" width="9.28515625" style="37" customWidth="1"/>
    <col min="16131" max="16131" width="17.5703125" style="37" customWidth="1"/>
    <col min="16132" max="16132" width="14.85546875" style="37" customWidth="1"/>
    <col min="16133" max="16133" width="17.7109375" style="37" customWidth="1"/>
    <col min="16134" max="16134" width="9.85546875" style="37" customWidth="1"/>
    <col min="16135" max="16135" width="8.85546875" style="37" customWidth="1"/>
    <col min="16136" max="16136" width="15.85546875" style="37" customWidth="1"/>
    <col min="16137" max="16137" width="10.5703125" style="37" customWidth="1"/>
    <col min="16138" max="16138" width="10" style="37" customWidth="1"/>
    <col min="16139" max="16384" width="9.140625" style="37"/>
  </cols>
  <sheetData>
    <row r="1" spans="1:9" ht="14.25" x14ac:dyDescent="0.2">
      <c r="C1" s="40" t="s">
        <v>51</v>
      </c>
      <c r="E1" s="40" t="s">
        <v>52</v>
      </c>
    </row>
    <row r="2" spans="1:9" ht="14.25" x14ac:dyDescent="0.2">
      <c r="F2" s="40"/>
    </row>
    <row r="3" spans="1:9" ht="14.25" x14ac:dyDescent="0.2">
      <c r="A3" s="40" t="s">
        <v>50</v>
      </c>
      <c r="F3" s="40" t="s">
        <v>49</v>
      </c>
    </row>
    <row r="4" spans="1:9" ht="14.25" x14ac:dyDescent="0.2">
      <c r="A4" s="40" t="s">
        <v>48</v>
      </c>
      <c r="F4" s="40"/>
    </row>
    <row r="5" spans="1:9" ht="14.25" x14ac:dyDescent="0.2">
      <c r="A5" s="40" t="s">
        <v>53</v>
      </c>
      <c r="F5" s="40"/>
    </row>
    <row r="6" spans="1:9" ht="14.25" x14ac:dyDescent="0.2">
      <c r="A6" s="40"/>
      <c r="F6" s="40"/>
    </row>
    <row r="7" spans="1:9" ht="14.25" x14ac:dyDescent="0.2">
      <c r="A7" s="38" t="s">
        <v>46</v>
      </c>
      <c r="F7" s="38" t="s">
        <v>54</v>
      </c>
    </row>
    <row r="8" spans="1:9" ht="14.25" x14ac:dyDescent="0.2">
      <c r="A8" s="38" t="s">
        <v>45</v>
      </c>
      <c r="F8" s="38" t="s">
        <v>45</v>
      </c>
    </row>
    <row r="9" spans="1:9" ht="15" x14ac:dyDescent="0.25">
      <c r="A9" s="38"/>
      <c r="I9" s="44"/>
    </row>
    <row r="10" spans="1:9" ht="15" x14ac:dyDescent="0.25">
      <c r="A10" s="175" t="s">
        <v>55</v>
      </c>
      <c r="B10" s="175"/>
      <c r="C10" s="175"/>
      <c r="D10" s="175"/>
      <c r="E10" s="175"/>
      <c r="F10" s="175"/>
      <c r="G10" s="175"/>
      <c r="H10" s="175"/>
      <c r="I10" s="44"/>
    </row>
    <row r="11" spans="1:9" ht="15" x14ac:dyDescent="0.25">
      <c r="A11" s="175" t="s">
        <v>56</v>
      </c>
      <c r="B11" s="175"/>
      <c r="C11" s="175"/>
      <c r="D11" s="175"/>
      <c r="E11" s="175"/>
      <c r="F11" s="175"/>
      <c r="G11" s="175"/>
      <c r="H11" s="175"/>
      <c r="I11" s="45"/>
    </row>
    <row r="12" spans="1:9" ht="47.45" customHeight="1" x14ac:dyDescent="0.2">
      <c r="A12" s="176" t="s">
        <v>43</v>
      </c>
      <c r="B12" s="176"/>
      <c r="C12" s="176"/>
      <c r="D12" s="176"/>
      <c r="E12" s="176"/>
      <c r="F12" s="176"/>
      <c r="G12" s="176"/>
      <c r="H12" s="176"/>
    </row>
    <row r="13" spans="1:9" ht="14.25" x14ac:dyDescent="0.2">
      <c r="A13" s="46"/>
      <c r="D13" s="47"/>
      <c r="E13" s="48" t="s">
        <v>42</v>
      </c>
    </row>
    <row r="14" spans="1:9" ht="38.25" x14ac:dyDescent="0.2">
      <c r="A14" s="49" t="s">
        <v>57</v>
      </c>
      <c r="B14" s="157" t="s">
        <v>58</v>
      </c>
      <c r="C14" s="158"/>
      <c r="D14" s="147" t="s">
        <v>59</v>
      </c>
      <c r="E14" s="148"/>
      <c r="F14" s="147" t="s">
        <v>60</v>
      </c>
      <c r="G14" s="148"/>
      <c r="H14" s="49" t="s">
        <v>61</v>
      </c>
    </row>
    <row r="15" spans="1:9" x14ac:dyDescent="0.2">
      <c r="A15" s="50">
        <v>1</v>
      </c>
      <c r="B15" s="173">
        <v>2</v>
      </c>
      <c r="C15" s="174"/>
      <c r="D15" s="173">
        <v>3</v>
      </c>
      <c r="E15" s="174"/>
      <c r="F15" s="173">
        <v>4</v>
      </c>
      <c r="G15" s="174"/>
      <c r="H15" s="50">
        <v>5</v>
      </c>
    </row>
    <row r="16" spans="1:9" ht="31.15" customHeight="1" x14ac:dyDescent="0.2">
      <c r="A16" s="149">
        <v>1</v>
      </c>
      <c r="B16" s="151" t="s">
        <v>62</v>
      </c>
      <c r="C16" s="152"/>
      <c r="D16" s="171" t="s">
        <v>63</v>
      </c>
      <c r="E16" s="172"/>
      <c r="F16" s="157" t="s">
        <v>64</v>
      </c>
      <c r="G16" s="158"/>
      <c r="H16" s="161">
        <f>E17*E18*E19*E20*E21*E22</f>
        <v>88.259325000000004</v>
      </c>
    </row>
    <row r="17" spans="1:8" x14ac:dyDescent="0.2">
      <c r="A17" s="165"/>
      <c r="B17" s="166"/>
      <c r="C17" s="167"/>
      <c r="D17" s="51" t="s">
        <v>65</v>
      </c>
      <c r="E17" s="52">
        <v>0.05</v>
      </c>
      <c r="F17" s="168"/>
      <c r="G17" s="169"/>
      <c r="H17" s="170"/>
    </row>
    <row r="18" spans="1:8" ht="24" x14ac:dyDescent="0.2">
      <c r="A18" s="165"/>
      <c r="B18" s="166"/>
      <c r="C18" s="167"/>
      <c r="D18" s="53" t="s">
        <v>66</v>
      </c>
      <c r="E18" s="52">
        <v>2233</v>
      </c>
      <c r="F18" s="168"/>
      <c r="G18" s="169"/>
      <c r="H18" s="170"/>
    </row>
    <row r="19" spans="1:8" x14ac:dyDescent="0.2">
      <c r="A19" s="165"/>
      <c r="B19" s="166"/>
      <c r="C19" s="167"/>
      <c r="D19" s="51" t="s">
        <v>67</v>
      </c>
      <c r="E19" s="54">
        <v>0.5</v>
      </c>
      <c r="F19" s="168"/>
      <c r="G19" s="169"/>
      <c r="H19" s="170"/>
    </row>
    <row r="20" spans="1:8" x14ac:dyDescent="0.2">
      <c r="A20" s="165"/>
      <c r="B20" s="166"/>
      <c r="C20" s="167"/>
      <c r="D20" s="51" t="s">
        <v>68</v>
      </c>
      <c r="E20" s="52">
        <v>1.55</v>
      </c>
      <c r="F20" s="168"/>
      <c r="G20" s="169"/>
      <c r="H20" s="170"/>
    </row>
    <row r="21" spans="1:8" ht="24" x14ac:dyDescent="0.2">
      <c r="A21" s="165"/>
      <c r="B21" s="166"/>
      <c r="C21" s="167"/>
      <c r="D21" s="55" t="s">
        <v>69</v>
      </c>
      <c r="E21" s="56">
        <v>1.2</v>
      </c>
      <c r="F21" s="168"/>
      <c r="G21" s="169"/>
      <c r="H21" s="170"/>
    </row>
    <row r="22" spans="1:8" x14ac:dyDescent="0.2">
      <c r="A22" s="150"/>
      <c r="B22" s="153"/>
      <c r="C22" s="154"/>
      <c r="D22" s="57" t="s">
        <v>70</v>
      </c>
      <c r="E22" s="58">
        <v>0.85</v>
      </c>
      <c r="F22" s="159"/>
      <c r="G22" s="160"/>
      <c r="H22" s="162"/>
    </row>
    <row r="23" spans="1:8" ht="30.6" customHeight="1" x14ac:dyDescent="0.2">
      <c r="A23" s="149">
        <v>2</v>
      </c>
      <c r="B23" s="151" t="s">
        <v>71</v>
      </c>
      <c r="C23" s="152"/>
      <c r="D23" s="171" t="s">
        <v>63</v>
      </c>
      <c r="E23" s="172"/>
      <c r="F23" s="157" t="s">
        <v>72</v>
      </c>
      <c r="G23" s="158"/>
      <c r="H23" s="161">
        <f>E24*E25*E26*E27*E28*E29*E30</f>
        <v>43.352182500000005</v>
      </c>
    </row>
    <row r="24" spans="1:8" x14ac:dyDescent="0.2">
      <c r="A24" s="165"/>
      <c r="B24" s="166"/>
      <c r="C24" s="167"/>
      <c r="D24" s="51" t="s">
        <v>65</v>
      </c>
      <c r="E24" s="52">
        <v>0.05</v>
      </c>
      <c r="F24" s="168"/>
      <c r="G24" s="169"/>
      <c r="H24" s="170"/>
    </row>
    <row r="25" spans="1:8" ht="24" x14ac:dyDescent="0.2">
      <c r="A25" s="165"/>
      <c r="B25" s="166"/>
      <c r="C25" s="167"/>
      <c r="D25" s="53" t="s">
        <v>66</v>
      </c>
      <c r="E25" s="52">
        <v>737</v>
      </c>
      <c r="F25" s="168"/>
      <c r="G25" s="169"/>
      <c r="H25" s="170"/>
    </row>
    <row r="26" spans="1:8" x14ac:dyDescent="0.2">
      <c r="A26" s="165"/>
      <c r="B26" s="166"/>
      <c r="C26" s="167"/>
      <c r="D26" s="51" t="s">
        <v>67</v>
      </c>
      <c r="E26" s="54">
        <v>0.5</v>
      </c>
      <c r="F26" s="168"/>
      <c r="G26" s="169"/>
      <c r="H26" s="170"/>
    </row>
    <row r="27" spans="1:8" ht="15.75" customHeight="1" x14ac:dyDescent="0.2">
      <c r="A27" s="165"/>
      <c r="B27" s="166"/>
      <c r="C27" s="167"/>
      <c r="D27" s="51" t="s">
        <v>73</v>
      </c>
      <c r="E27" s="54">
        <v>1.55</v>
      </c>
      <c r="F27" s="168"/>
      <c r="G27" s="169"/>
      <c r="H27" s="170"/>
    </row>
    <row r="28" spans="1:8" x14ac:dyDescent="0.2">
      <c r="A28" s="165"/>
      <c r="B28" s="166"/>
      <c r="C28" s="167"/>
      <c r="D28" s="51" t="s">
        <v>74</v>
      </c>
      <c r="E28" s="54">
        <v>1.1499999999999999</v>
      </c>
      <c r="F28" s="168"/>
      <c r="G28" s="169"/>
      <c r="H28" s="170"/>
    </row>
    <row r="29" spans="1:8" x14ac:dyDescent="0.2">
      <c r="A29" s="165"/>
      <c r="B29" s="166"/>
      <c r="C29" s="167"/>
      <c r="D29" s="55" t="s">
        <v>75</v>
      </c>
      <c r="E29" s="56">
        <v>1.1000000000000001</v>
      </c>
      <c r="F29" s="168"/>
      <c r="G29" s="169"/>
      <c r="H29" s="170"/>
    </row>
    <row r="30" spans="1:8" ht="24" x14ac:dyDescent="0.2">
      <c r="A30" s="150"/>
      <c r="B30" s="153"/>
      <c r="C30" s="154"/>
      <c r="D30" s="57" t="s">
        <v>76</v>
      </c>
      <c r="E30" s="58">
        <v>1.2</v>
      </c>
      <c r="F30" s="159"/>
      <c r="G30" s="160"/>
      <c r="H30" s="162"/>
    </row>
    <row r="31" spans="1:8" ht="33" customHeight="1" x14ac:dyDescent="0.2">
      <c r="A31" s="149">
        <v>3</v>
      </c>
      <c r="B31" s="151" t="s">
        <v>77</v>
      </c>
      <c r="C31" s="152"/>
      <c r="D31" s="155" t="s">
        <v>78</v>
      </c>
      <c r="E31" s="156"/>
      <c r="F31" s="157" t="s">
        <v>79</v>
      </c>
      <c r="G31" s="158"/>
      <c r="H31" s="161">
        <f>E32*E33*E34</f>
        <v>22.4</v>
      </c>
    </row>
    <row r="32" spans="1:8" x14ac:dyDescent="0.2">
      <c r="A32" s="165"/>
      <c r="B32" s="166"/>
      <c r="C32" s="167"/>
      <c r="D32" s="51" t="s">
        <v>65</v>
      </c>
      <c r="E32" s="52">
        <v>0.1</v>
      </c>
      <c r="F32" s="168"/>
      <c r="G32" s="169"/>
      <c r="H32" s="170"/>
    </row>
    <row r="33" spans="1:256" ht="43.15" customHeight="1" x14ac:dyDescent="0.2">
      <c r="A33" s="165"/>
      <c r="B33" s="166"/>
      <c r="C33" s="167"/>
      <c r="D33" s="53" t="s">
        <v>80</v>
      </c>
      <c r="E33" s="52">
        <v>320</v>
      </c>
      <c r="F33" s="168"/>
      <c r="G33" s="169"/>
      <c r="H33" s="170"/>
    </row>
    <row r="34" spans="1:256" ht="34.15" customHeight="1" x14ac:dyDescent="0.2">
      <c r="A34" s="150"/>
      <c r="B34" s="153"/>
      <c r="C34" s="154"/>
      <c r="D34" s="59" t="s">
        <v>81</v>
      </c>
      <c r="E34" s="60">
        <v>0.7</v>
      </c>
      <c r="F34" s="159"/>
      <c r="G34" s="160"/>
      <c r="H34" s="162"/>
    </row>
    <row r="35" spans="1:256" ht="38.450000000000003" customHeight="1" x14ac:dyDescent="0.2">
      <c r="A35" s="149">
        <v>4</v>
      </c>
      <c r="B35" s="151" t="s">
        <v>82</v>
      </c>
      <c r="C35" s="152"/>
      <c r="D35" s="155" t="s">
        <v>83</v>
      </c>
      <c r="E35" s="156"/>
      <c r="F35" s="157" t="s">
        <v>84</v>
      </c>
      <c r="G35" s="158"/>
      <c r="H35" s="161">
        <f>E36*10</f>
        <v>4800</v>
      </c>
    </row>
    <row r="36" spans="1:256" ht="30" customHeight="1" x14ac:dyDescent="0.2">
      <c r="A36" s="150"/>
      <c r="B36" s="153"/>
      <c r="C36" s="154"/>
      <c r="D36" s="61" t="s">
        <v>85</v>
      </c>
      <c r="E36" s="62">
        <v>480</v>
      </c>
      <c r="F36" s="159"/>
      <c r="G36" s="160"/>
      <c r="H36" s="162"/>
    </row>
    <row r="37" spans="1:256" ht="28.5" customHeight="1" x14ac:dyDescent="0.2">
      <c r="A37" s="149">
        <v>5</v>
      </c>
      <c r="B37" s="151" t="s">
        <v>86</v>
      </c>
      <c r="C37" s="152"/>
      <c r="D37" s="155" t="s">
        <v>87</v>
      </c>
      <c r="E37" s="156"/>
      <c r="F37" s="157" t="s">
        <v>88</v>
      </c>
      <c r="G37" s="158"/>
      <c r="H37" s="161">
        <f>0.0875*(H16)</f>
        <v>7.7226909374999995</v>
      </c>
    </row>
    <row r="38" spans="1:256" ht="29.45" customHeight="1" x14ac:dyDescent="0.2">
      <c r="A38" s="150"/>
      <c r="B38" s="153"/>
      <c r="C38" s="154"/>
      <c r="D38" s="61" t="s">
        <v>89</v>
      </c>
      <c r="E38" s="62"/>
      <c r="F38" s="159"/>
      <c r="G38" s="160"/>
      <c r="H38" s="162"/>
    </row>
    <row r="39" spans="1:256" ht="31.9" customHeight="1" x14ac:dyDescent="0.2">
      <c r="A39" s="149">
        <v>6</v>
      </c>
      <c r="B39" s="151" t="s">
        <v>90</v>
      </c>
      <c r="C39" s="152"/>
      <c r="D39" s="155" t="s">
        <v>87</v>
      </c>
      <c r="E39" s="156"/>
      <c r="F39" s="157" t="s">
        <v>91</v>
      </c>
      <c r="G39" s="158"/>
      <c r="H39" s="163">
        <f>0.06*(H16+H37)*2.5</f>
        <v>14.397302390625001</v>
      </c>
    </row>
    <row r="40" spans="1:256" ht="36" x14ac:dyDescent="0.2">
      <c r="A40" s="150"/>
      <c r="B40" s="153"/>
      <c r="C40" s="154"/>
      <c r="D40" s="63" t="s">
        <v>92</v>
      </c>
      <c r="E40" s="64" t="s">
        <v>93</v>
      </c>
      <c r="F40" s="159"/>
      <c r="G40" s="160"/>
      <c r="H40" s="164"/>
    </row>
    <row r="41" spans="1:256" ht="14.25" x14ac:dyDescent="0.2">
      <c r="A41" s="49">
        <v>7</v>
      </c>
      <c r="B41" s="140" t="s">
        <v>94</v>
      </c>
      <c r="C41" s="141"/>
      <c r="D41" s="142"/>
      <c r="E41" s="143"/>
      <c r="F41" s="147" t="s">
        <v>95</v>
      </c>
      <c r="G41" s="148"/>
      <c r="H41" s="65">
        <f>SUM(H16:H40)</f>
        <v>4976.1315008281254</v>
      </c>
      <c r="J41" s="66"/>
      <c r="K41" s="67"/>
    </row>
    <row r="42" spans="1:256" ht="62.45" customHeight="1" x14ac:dyDescent="0.2">
      <c r="A42" s="49">
        <v>8</v>
      </c>
      <c r="B42" s="140" t="s">
        <v>96</v>
      </c>
      <c r="C42" s="141"/>
      <c r="D42" s="142" t="s">
        <v>103</v>
      </c>
      <c r="E42" s="143"/>
      <c r="F42" s="147" t="s">
        <v>104</v>
      </c>
      <c r="G42" s="148"/>
      <c r="H42" s="65">
        <f>4.66*H41</f>
        <v>23188.772793859065</v>
      </c>
    </row>
    <row r="43" spans="1:256" ht="45" customHeight="1" x14ac:dyDescent="0.2">
      <c r="A43" s="49">
        <v>9</v>
      </c>
      <c r="B43" s="140" t="s">
        <v>97</v>
      </c>
      <c r="C43" s="141"/>
      <c r="D43" s="142" t="s">
        <v>98</v>
      </c>
      <c r="E43" s="143"/>
      <c r="F43" s="144" t="s">
        <v>99</v>
      </c>
      <c r="G43" s="145"/>
      <c r="H43" s="65">
        <f>1*2400</f>
        <v>2400</v>
      </c>
    </row>
    <row r="44" spans="1:256" x14ac:dyDescent="0.2">
      <c r="A44" s="49">
        <v>10</v>
      </c>
      <c r="B44" s="146" t="s">
        <v>100</v>
      </c>
      <c r="C44" s="141"/>
      <c r="D44" s="142"/>
      <c r="E44" s="143"/>
      <c r="F44" s="147" t="s">
        <v>101</v>
      </c>
      <c r="G44" s="148"/>
      <c r="H44" s="68">
        <f>H42+H43</f>
        <v>25588.772793859065</v>
      </c>
    </row>
    <row r="45" spans="1:256" s="69" customFormat="1" x14ac:dyDescent="0.2">
      <c r="A45" s="37"/>
      <c r="B45" s="37"/>
      <c r="C45" s="37"/>
      <c r="D45" s="37"/>
      <c r="E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37"/>
      <c r="CH45" s="37"/>
      <c r="CI45" s="37"/>
      <c r="CJ45" s="37"/>
      <c r="CK45" s="37"/>
      <c r="CL45" s="37"/>
      <c r="CM45" s="37"/>
      <c r="CN45" s="37"/>
      <c r="CO45" s="37"/>
      <c r="CP45" s="37"/>
      <c r="CQ45" s="37"/>
      <c r="CR45" s="37"/>
      <c r="CS45" s="37"/>
      <c r="CT45" s="37"/>
      <c r="CU45" s="37"/>
      <c r="CV45" s="37"/>
      <c r="CW45" s="37"/>
      <c r="CX45" s="37"/>
      <c r="CY45" s="37"/>
      <c r="CZ45" s="37"/>
      <c r="DA45" s="37"/>
      <c r="DB45" s="37"/>
      <c r="DC45" s="37"/>
      <c r="DD45" s="37"/>
      <c r="DE45" s="37"/>
      <c r="DF45" s="37"/>
      <c r="DG45" s="37"/>
      <c r="DH45" s="37"/>
      <c r="DI45" s="37"/>
      <c r="DJ45" s="37"/>
      <c r="DK45" s="37"/>
      <c r="DL45" s="37"/>
      <c r="DM45" s="37"/>
      <c r="DN45" s="37"/>
      <c r="DO45" s="37"/>
      <c r="DP45" s="37"/>
      <c r="DQ45" s="37"/>
      <c r="DR45" s="37"/>
      <c r="DS45" s="37"/>
      <c r="DT45" s="37"/>
      <c r="DU45" s="37"/>
      <c r="DV45" s="37"/>
      <c r="DW45" s="37"/>
      <c r="DX45" s="37"/>
      <c r="DY45" s="37"/>
      <c r="DZ45" s="37"/>
      <c r="EA45" s="37"/>
      <c r="EB45" s="37"/>
      <c r="EC45" s="37"/>
      <c r="ED45" s="37"/>
      <c r="EE45" s="37"/>
      <c r="EF45" s="37"/>
      <c r="EG45" s="37"/>
      <c r="EH45" s="37"/>
      <c r="EI45" s="37"/>
      <c r="EJ45" s="37"/>
      <c r="EK45" s="37"/>
      <c r="EL45" s="37"/>
      <c r="EM45" s="37"/>
      <c r="EN45" s="37"/>
      <c r="EO45" s="37"/>
      <c r="EP45" s="37"/>
      <c r="EQ45" s="37"/>
      <c r="ER45" s="37"/>
      <c r="ES45" s="37"/>
      <c r="ET45" s="37"/>
      <c r="EU45" s="37"/>
      <c r="EV45" s="37"/>
      <c r="EW45" s="37"/>
      <c r="EX45" s="37"/>
      <c r="EY45" s="37"/>
      <c r="EZ45" s="37"/>
      <c r="FA45" s="37"/>
      <c r="FB45" s="37"/>
      <c r="FC45" s="37"/>
      <c r="FD45" s="37"/>
      <c r="FE45" s="37"/>
      <c r="FF45" s="37"/>
      <c r="FG45" s="37"/>
      <c r="FH45" s="37"/>
      <c r="FI45" s="37"/>
      <c r="FJ45" s="37"/>
      <c r="FK45" s="37"/>
      <c r="FL45" s="37"/>
      <c r="FM45" s="37"/>
      <c r="FN45" s="37"/>
      <c r="FO45" s="37"/>
      <c r="FP45" s="37"/>
      <c r="FQ45" s="37"/>
      <c r="FR45" s="37"/>
      <c r="FS45" s="37"/>
      <c r="FT45" s="37"/>
      <c r="FU45" s="37"/>
      <c r="FV45" s="37"/>
      <c r="FW45" s="37"/>
      <c r="FX45" s="37"/>
      <c r="FY45" s="37"/>
      <c r="FZ45" s="37"/>
      <c r="GA45" s="37"/>
      <c r="GB45" s="37"/>
      <c r="GC45" s="37"/>
      <c r="GD45" s="37"/>
      <c r="GE45" s="37"/>
      <c r="GF45" s="37"/>
      <c r="GG45" s="37"/>
      <c r="GH45" s="37"/>
      <c r="GI45" s="37"/>
      <c r="GJ45" s="37"/>
      <c r="GK45" s="37"/>
      <c r="GL45" s="37"/>
      <c r="GM45" s="37"/>
      <c r="GN45" s="37"/>
      <c r="GO45" s="37"/>
      <c r="GP45" s="37"/>
      <c r="GQ45" s="37"/>
      <c r="GR45" s="37"/>
      <c r="GS45" s="37"/>
      <c r="GT45" s="37"/>
      <c r="GU45" s="37"/>
      <c r="GV45" s="37"/>
      <c r="GW45" s="37"/>
      <c r="GX45" s="37"/>
      <c r="GY45" s="37"/>
      <c r="GZ45" s="37"/>
      <c r="HA45" s="37"/>
      <c r="HB45" s="37"/>
      <c r="HC45" s="37"/>
      <c r="HD45" s="37"/>
      <c r="HE45" s="37"/>
      <c r="HF45" s="37"/>
      <c r="HG45" s="37"/>
      <c r="HH45" s="37"/>
      <c r="HI45" s="37"/>
      <c r="HJ45" s="37"/>
      <c r="HK45" s="37"/>
      <c r="HL45" s="37"/>
      <c r="HM45" s="37"/>
      <c r="HN45" s="37"/>
      <c r="HO45" s="37"/>
      <c r="HP45" s="37"/>
      <c r="HQ45" s="37"/>
      <c r="HR45" s="37"/>
      <c r="HS45" s="37"/>
      <c r="HT45" s="37"/>
      <c r="HU45" s="37"/>
      <c r="HV45" s="37"/>
      <c r="HW45" s="37"/>
      <c r="HX45" s="37"/>
      <c r="HY45" s="37"/>
      <c r="HZ45" s="37"/>
      <c r="IA45" s="37"/>
      <c r="IB45" s="37"/>
      <c r="IC45" s="37"/>
      <c r="ID45" s="37"/>
      <c r="IE45" s="37"/>
      <c r="IF45" s="37"/>
      <c r="IG45" s="37"/>
      <c r="IH45" s="37"/>
      <c r="II45" s="37"/>
      <c r="IJ45" s="37"/>
      <c r="IK45" s="37"/>
      <c r="IL45" s="37"/>
      <c r="IM45" s="37"/>
      <c r="IN45" s="37"/>
      <c r="IO45" s="37"/>
      <c r="IP45" s="37"/>
      <c r="IQ45" s="37"/>
      <c r="IR45" s="37"/>
      <c r="IS45" s="37"/>
      <c r="IT45" s="37"/>
      <c r="IU45" s="37"/>
      <c r="IV45" s="37"/>
    </row>
    <row r="47" spans="1:256" x14ac:dyDescent="0.2">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69"/>
      <c r="AR47" s="69"/>
      <c r="AS47" s="69"/>
      <c r="AT47" s="69"/>
      <c r="AU47" s="69"/>
      <c r="AV47" s="69"/>
      <c r="AW47" s="69"/>
      <c r="AX47" s="69"/>
      <c r="AY47" s="69"/>
      <c r="AZ47" s="69"/>
      <c r="BA47" s="69"/>
      <c r="BB47" s="69"/>
      <c r="BC47" s="69"/>
      <c r="BD47" s="69"/>
      <c r="BE47" s="69"/>
      <c r="BF47" s="69"/>
      <c r="BG47" s="69"/>
      <c r="BH47" s="69"/>
      <c r="BI47" s="69"/>
      <c r="BJ47" s="69"/>
      <c r="BK47" s="69"/>
      <c r="BL47" s="69"/>
      <c r="BM47" s="69"/>
      <c r="BN47" s="69"/>
      <c r="BO47" s="69"/>
      <c r="BP47" s="69"/>
      <c r="BQ47" s="69"/>
      <c r="BR47" s="69"/>
      <c r="BS47" s="69"/>
      <c r="BT47" s="69"/>
      <c r="BU47" s="69"/>
      <c r="BV47" s="69"/>
      <c r="BW47" s="69"/>
      <c r="BX47" s="69"/>
      <c r="BY47" s="69"/>
      <c r="BZ47" s="69"/>
      <c r="CA47" s="69"/>
      <c r="CB47" s="69"/>
      <c r="CC47" s="69"/>
      <c r="CD47" s="69"/>
      <c r="CE47" s="69"/>
      <c r="CF47" s="69"/>
      <c r="CG47" s="69"/>
      <c r="CH47" s="69"/>
      <c r="CI47" s="69"/>
      <c r="CJ47" s="69"/>
      <c r="CK47" s="69"/>
      <c r="CL47" s="69"/>
      <c r="CM47" s="69"/>
      <c r="CN47" s="69"/>
      <c r="CO47" s="69"/>
      <c r="CP47" s="69"/>
      <c r="CQ47" s="69"/>
      <c r="CR47" s="69"/>
      <c r="CS47" s="69"/>
      <c r="CT47" s="69"/>
      <c r="CU47" s="69"/>
      <c r="CV47" s="69"/>
      <c r="CW47" s="69"/>
      <c r="CX47" s="69"/>
      <c r="CY47" s="69"/>
      <c r="CZ47" s="69"/>
      <c r="DA47" s="69"/>
      <c r="DB47" s="69"/>
      <c r="DC47" s="69"/>
      <c r="DD47" s="69"/>
      <c r="DE47" s="69"/>
      <c r="DF47" s="69"/>
      <c r="DG47" s="69"/>
      <c r="DH47" s="69"/>
      <c r="DI47" s="69"/>
      <c r="DJ47" s="69"/>
      <c r="DK47" s="69"/>
      <c r="DL47" s="69"/>
      <c r="DM47" s="69"/>
      <c r="DN47" s="69"/>
      <c r="DO47" s="69"/>
      <c r="DP47" s="69"/>
      <c r="DQ47" s="69"/>
      <c r="DR47" s="69"/>
      <c r="DS47" s="69"/>
      <c r="DT47" s="69"/>
      <c r="DU47" s="69"/>
      <c r="DV47" s="69"/>
      <c r="DW47" s="69"/>
      <c r="DX47" s="69"/>
      <c r="DY47" s="69"/>
      <c r="DZ47" s="69"/>
      <c r="EA47" s="69"/>
      <c r="EB47" s="69"/>
      <c r="EC47" s="69"/>
      <c r="ED47" s="69"/>
      <c r="EE47" s="69"/>
      <c r="EF47" s="69"/>
      <c r="EG47" s="69"/>
      <c r="EH47" s="69"/>
      <c r="EI47" s="69"/>
      <c r="EJ47" s="69"/>
      <c r="EK47" s="69"/>
      <c r="EL47" s="69"/>
      <c r="EM47" s="69"/>
      <c r="EN47" s="69"/>
      <c r="EO47" s="69"/>
      <c r="EP47" s="69"/>
      <c r="EQ47" s="69"/>
      <c r="ER47" s="69"/>
      <c r="ES47" s="69"/>
      <c r="ET47" s="69"/>
      <c r="EU47" s="69"/>
      <c r="EV47" s="69"/>
      <c r="EW47" s="69"/>
      <c r="EX47" s="69"/>
      <c r="EY47" s="69"/>
      <c r="EZ47" s="69"/>
      <c r="FA47" s="69"/>
      <c r="FB47" s="69"/>
      <c r="FC47" s="69"/>
      <c r="FD47" s="69"/>
      <c r="FE47" s="69"/>
      <c r="FF47" s="69"/>
      <c r="FG47" s="69"/>
      <c r="FH47" s="69"/>
      <c r="FI47" s="69"/>
      <c r="FJ47" s="69"/>
      <c r="FK47" s="69"/>
      <c r="FL47" s="69"/>
      <c r="FM47" s="69"/>
      <c r="FN47" s="69"/>
      <c r="FO47" s="69"/>
      <c r="FP47" s="69"/>
      <c r="FQ47" s="69"/>
      <c r="FR47" s="69"/>
      <c r="FS47" s="69"/>
      <c r="FT47" s="69"/>
      <c r="FU47" s="69"/>
      <c r="FV47" s="69"/>
      <c r="FW47" s="69"/>
      <c r="FX47" s="69"/>
      <c r="FY47" s="69"/>
      <c r="FZ47" s="69"/>
      <c r="GA47" s="69"/>
      <c r="GB47" s="69"/>
      <c r="GC47" s="69"/>
      <c r="GD47" s="69"/>
      <c r="GE47" s="69"/>
      <c r="GF47" s="69"/>
      <c r="GG47" s="69"/>
      <c r="GH47" s="69"/>
      <c r="GI47" s="69"/>
      <c r="GJ47" s="69"/>
      <c r="GK47" s="69"/>
      <c r="GL47" s="69"/>
      <c r="GM47" s="69"/>
      <c r="GN47" s="69"/>
      <c r="GO47" s="69"/>
      <c r="GP47" s="69"/>
      <c r="GQ47" s="69"/>
      <c r="GR47" s="69"/>
      <c r="GS47" s="69"/>
      <c r="GT47" s="69"/>
      <c r="GU47" s="69"/>
      <c r="GV47" s="69"/>
      <c r="GW47" s="69"/>
      <c r="GX47" s="69"/>
      <c r="GY47" s="69"/>
      <c r="GZ47" s="69"/>
      <c r="HA47" s="69"/>
      <c r="HB47" s="69"/>
      <c r="HC47" s="69"/>
      <c r="HD47" s="69"/>
      <c r="HE47" s="69"/>
      <c r="HF47" s="69"/>
      <c r="HG47" s="69"/>
      <c r="HH47" s="69"/>
      <c r="HI47" s="69"/>
      <c r="HJ47" s="69"/>
      <c r="HK47" s="69"/>
      <c r="HL47" s="69"/>
      <c r="HM47" s="69"/>
      <c r="HN47" s="69"/>
      <c r="HO47" s="69"/>
      <c r="HP47" s="69"/>
      <c r="HQ47" s="69"/>
      <c r="HR47" s="69"/>
      <c r="HS47" s="69"/>
      <c r="HT47" s="69"/>
      <c r="HU47" s="69"/>
      <c r="HV47" s="69"/>
      <c r="HW47" s="69"/>
      <c r="HX47" s="69"/>
      <c r="HY47" s="69"/>
      <c r="HZ47" s="69"/>
      <c r="IA47" s="69"/>
      <c r="IB47" s="69"/>
      <c r="IC47" s="69"/>
      <c r="ID47" s="69"/>
      <c r="IE47" s="69"/>
      <c r="IF47" s="69"/>
      <c r="IG47" s="69"/>
      <c r="IH47" s="69"/>
      <c r="II47" s="69"/>
      <c r="IJ47" s="69"/>
      <c r="IK47" s="69"/>
      <c r="IL47" s="69"/>
      <c r="IM47" s="69"/>
      <c r="IN47" s="69"/>
      <c r="IO47" s="69"/>
      <c r="IP47" s="69"/>
      <c r="IQ47" s="69"/>
      <c r="IR47" s="69"/>
      <c r="IS47" s="69"/>
      <c r="IT47" s="69"/>
      <c r="IU47" s="69"/>
      <c r="IV47" s="69"/>
    </row>
    <row r="48" spans="1:256" s="69" customFormat="1" x14ac:dyDescent="0.2">
      <c r="B48" s="70" t="s">
        <v>1</v>
      </c>
      <c r="C48" s="70"/>
      <c r="D48" s="71" t="s">
        <v>102</v>
      </c>
      <c r="F48" s="70" t="s">
        <v>0</v>
      </c>
      <c r="H48" s="72"/>
    </row>
    <row r="55" spans="4:4" x14ac:dyDescent="0.2">
      <c r="D55" s="73"/>
    </row>
  </sheetData>
  <mergeCells count="51">
    <mergeCell ref="A10:H10"/>
    <mergeCell ref="A11:H11"/>
    <mergeCell ref="A12:H12"/>
    <mergeCell ref="B14:C14"/>
    <mergeCell ref="D14:E14"/>
    <mergeCell ref="F14:G14"/>
    <mergeCell ref="B15:C15"/>
    <mergeCell ref="D15:E15"/>
    <mergeCell ref="F15:G15"/>
    <mergeCell ref="A16:A22"/>
    <mergeCell ref="B16:C22"/>
    <mergeCell ref="D16:E16"/>
    <mergeCell ref="F16:G22"/>
    <mergeCell ref="H16:H22"/>
    <mergeCell ref="A23:A30"/>
    <mergeCell ref="B23:C30"/>
    <mergeCell ref="D23:E23"/>
    <mergeCell ref="F23:G30"/>
    <mergeCell ref="H23:H30"/>
    <mergeCell ref="A35:A36"/>
    <mergeCell ref="B35:C36"/>
    <mergeCell ref="D35:E35"/>
    <mergeCell ref="F35:G36"/>
    <mergeCell ref="H35:H36"/>
    <mergeCell ref="A31:A34"/>
    <mergeCell ref="B31:C34"/>
    <mergeCell ref="D31:E31"/>
    <mergeCell ref="F31:G34"/>
    <mergeCell ref="H31:H34"/>
    <mergeCell ref="A39:A40"/>
    <mergeCell ref="B39:C40"/>
    <mergeCell ref="D39:E39"/>
    <mergeCell ref="F39:G40"/>
    <mergeCell ref="H39:H40"/>
    <mergeCell ref="A37:A38"/>
    <mergeCell ref="B37:C38"/>
    <mergeCell ref="D37:E37"/>
    <mergeCell ref="F37:G38"/>
    <mergeCell ref="H37:H38"/>
    <mergeCell ref="B41:C41"/>
    <mergeCell ref="D41:E41"/>
    <mergeCell ref="F41:G41"/>
    <mergeCell ref="B42:C42"/>
    <mergeCell ref="D42:E42"/>
    <mergeCell ref="F42:G42"/>
    <mergeCell ref="B43:C43"/>
    <mergeCell ref="D43:E43"/>
    <mergeCell ref="F43:G43"/>
    <mergeCell ref="B44:C44"/>
    <mergeCell ref="D44:E44"/>
    <mergeCell ref="F44:G44"/>
  </mergeCells>
  <pageMargins left="0.70866141732283472" right="0.19685039370078741" top="0.35433070866141736" bottom="0.35433070866141736" header="0.31496062992125984" footer="0.31496062992125984"/>
  <pageSetup paperSize="9" scale="95" orientation="portrait" r:id="rId1"/>
  <headerFooter>
    <oddFooter>&amp;RСтраница &amp;P</oddFooter>
  </headerFooter>
  <rowBreaks count="1" manualBreakCount="1">
    <brk id="36"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РекВЛ ТП-1115</vt:lpstr>
      <vt:lpstr>геодВЛ ТП-1115 0,1га</vt:lpstr>
      <vt:lpstr>Лист1</vt:lpstr>
      <vt:lpstr>Лист2</vt:lpstr>
      <vt:lpstr>Лист3</vt:lpstr>
      <vt:lpstr>'РекВЛ ТП-1115'!Заголовки_для_печати</vt:lpstr>
      <vt:lpstr>'геодВЛ ТП-1115 0,1га'!Область_печати</vt:lpstr>
      <vt:lpstr>'РекВЛ ТП-1115'!Область_печати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2021-06-03T11:59:17Z</dcterms:modified>
</cp:coreProperties>
</file>