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2075"/>
  </bookViews>
  <sheets>
    <sheet name="КЛ ТП-755 рек.дж" sheetId="1" r:id="rId1"/>
  </sheets>
  <definedNames>
    <definedName name="_xlnm.Print_Titles" localSheetId="0">'КЛ ТП-755 рек.дж'!$16:$16</definedName>
    <definedName name="_xlnm.Print_Area" localSheetId="0">'КЛ ТП-755 рек.дж'!$A$1:$I$45</definedName>
  </definedNames>
  <calcPr calcId="145621"/>
</workbook>
</file>

<file path=xl/calcChain.xml><?xml version="1.0" encoding="utf-8"?>
<calcChain xmlns="http://schemas.openxmlformats.org/spreadsheetml/2006/main">
  <c r="I31" i="1" l="1"/>
  <c r="I24" i="1"/>
  <c r="I17" i="1"/>
  <c r="I36" i="1" s="1"/>
  <c r="I37" i="1" l="1"/>
  <c r="I40" i="1" s="1"/>
  <c r="I41" i="1" l="1"/>
  <c r="I42" i="1" s="1"/>
</calcChain>
</file>

<file path=xl/sharedStrings.xml><?xml version="1.0" encoding="utf-8"?>
<sst xmlns="http://schemas.openxmlformats.org/spreadsheetml/2006/main" count="93" uniqueCount="70">
  <si>
    <t>"СОГЛАСОВАНО"</t>
  </si>
  <si>
    <t>"УТВЕРЖДАЮ"</t>
  </si>
  <si>
    <t>ПОДРЯДЧИК</t>
  </si>
  <si>
    <t xml:space="preserve">ЗАКАЗЧИК   </t>
  </si>
  <si>
    <t>Директор</t>
  </si>
  <si>
    <t xml:space="preserve">ООО «ГорЭнергоСервис»                                                                                                                                                                           </t>
  </si>
  <si>
    <t>_____________А.Н.Куликов</t>
  </si>
  <si>
    <t>"______"  ________________  2021г.</t>
  </si>
  <si>
    <t>Смета № 1</t>
  </si>
  <si>
    <t xml:space="preserve">на  рабочую документацию        
</t>
  </si>
  <si>
    <t>Проектирование 2КЛ-6кВ от РУ-6кВ ТП-755 по адресу: г.Саратов пересечение ул.Шелковичная и ул.Б.Садовая до РУ-6кВ ТП-435 по адресу: г.Саратов пересечение по ул.Шелковичная и ул.Емлютина ( I с.ш и II с.ш). Проектирование оборудования в РУ-10кВ ТП-435 (камеры КСО-394-03106У3 -2шт)</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</si>
  <si>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</si>
  <si>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</si>
  <si>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</si>
  <si>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</si>
  <si>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</si>
  <si>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</si>
  <si>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</si>
  <si>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АСБл-10-3х120 </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</si>
  <si>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Х=421(м) 
Количество = 2</t>
  </si>
  <si>
    <t>(A + B * Xзад) * Количество * Кст * Ктек * K1 * K2
(7763 руб + 42 руб * 421) * 2 * 0.6 * 4.59 * 1.05 * 1.4 * 0.825</t>
  </si>
  <si>
    <t/>
  </si>
  <si>
    <t>Коэффициенты</t>
  </si>
  <si>
    <t>Стадия: Рабочая документация</t>
  </si>
  <si>
    <t>Кст = 0.6</t>
  </si>
  <si>
    <t>Ктек = 4.59
Письмо Минстроя России от 04.05.2021 г. №18410-ИФ/09 прил.3</t>
  </si>
  <si>
    <t>K1 = 1.05
Глава 2.8, п.2.8.1.1</t>
  </si>
  <si>
    <t>K2 = 1.4
Глава 2.8, п.2.8.1.1</t>
  </si>
  <si>
    <t>Разделы документации</t>
  </si>
  <si>
    <t>(24.5% + 23.5% + 2.5% + 17.0% + 5.0% + 10.0%) = 82.5%</t>
  </si>
  <si>
    <t>2</t>
  </si>
  <si>
    <t xml:space="preserve">Установка камер КСО в РУ-10кВ ТП-435 (КСО-394-03106У3 -2шт)
</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</si>
  <si>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Стек=0.167000(млн.руб)
Сбаз=0.167000/8.23*1=0.020291616(млн.руб);</t>
  </si>
  <si>
    <t>C * (Aкрайнее / Скрайнее) * Кст * Ктек * K1
0.020291616млн.руб * (0.018 / 0.2) * 1 * 4.59* 0.7 * 0.85</t>
  </si>
  <si>
    <t>Стадия: Рабочий проект</t>
  </si>
  <si>
    <t>Кст = 1</t>
  </si>
  <si>
    <t>K1 = 0.7
Общие указания п.1.8.4</t>
  </si>
  <si>
    <t>(75.0% + 10.0%) = 85%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</si>
  <si>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</si>
  <si>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</si>
  <si>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</si>
  <si>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4.59</t>
  </si>
  <si>
    <t>Кст = 0.50</t>
  </si>
  <si>
    <t>(100%) = 100%</t>
  </si>
  <si>
    <t>4</t>
  </si>
  <si>
    <t>Итого по смете:</t>
  </si>
  <si>
    <t>5</t>
  </si>
  <si>
    <t>Сбор исходных данных</t>
  </si>
  <si>
    <t>10% от п.4</t>
  </si>
  <si>
    <t>6</t>
  </si>
  <si>
    <t xml:space="preserve">Согласование с организациями города
</t>
  </si>
  <si>
    <t>7</t>
  </si>
  <si>
    <t xml:space="preserve">Инженерно-геодезические изыскания
</t>
  </si>
  <si>
    <t>8</t>
  </si>
  <si>
    <t>Итого без НДС</t>
  </si>
  <si>
    <t>Сумма от п.4-7</t>
  </si>
  <si>
    <t>9</t>
  </si>
  <si>
    <t>НДС</t>
  </si>
  <si>
    <t>20% от п.8</t>
  </si>
  <si>
    <t>10</t>
  </si>
  <si>
    <t>Всего по смете:</t>
  </si>
  <si>
    <t>Сумма от п.8-9</t>
  </si>
  <si>
    <t>Составил:</t>
  </si>
  <si>
    <t>Ведущий инженер-сметчик ООО "ГЭС"</t>
  </si>
  <si>
    <t xml:space="preserve">_____________________ГолахО.И. </t>
  </si>
  <si>
    <t>Проверил:</t>
  </si>
  <si>
    <t>_____________________Шокурова Ю.Н.</t>
  </si>
  <si>
    <t>Генеральный директор ЗАО "СПГЭС"</t>
  </si>
  <si>
    <t>_____________С.В. Козин</t>
  </si>
  <si>
    <t xml:space="preserve">   Приложение  № 2  к договору № 2135П от "09" июня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</si>
</sst>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0" x14ac:knownFonts="1">
    <font>
      <sz val="11"/>
      <color theme="1"/>
      <name val="Calibri"/>
      <family val="2"/>
      <charset val="204"/>
      <scheme val="minor"/>
    </font>
    <font>
      <sz val="11"/>
      <color theme="1"/>
      <name val="Calibri"/>
      <family val="2"/>
      <charset val="204"/>
      <scheme val="minor"/>
    </font>
    <font>
      <sz val="10"/>
      <name val="Arial"/>
      <family val="2"/>
      <charset val="204"/>
    </font>
    <font>
      <sz val="10"/>
      <color theme="1"/>
      <name val="Arial"/>
      <family val="2"/>
      <charset val="204"/>
    </font>
    <font>
      <sz val="11"/>
      <color theme="1"/>
      <name val="Arial"/>
      <family val="2"/>
      <charset val="204"/>
    </font>
    <font>
      <sz val="12"/>
      <name val="Arial"/>
      <family val="2"/>
      <charset val="204"/>
    </font>
    <font>
      <sz val="10"/>
      <color indexed="8"/>
      <name val="Arial"/>
      <family val="2"/>
      <charset val="204"/>
    </font>
    <font>
      <b/>
      <sz val="11"/>
      <name val="Arial"/>
      <family val="2"/>
      <charset val="204"/>
    </font>
    <font>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9"/>
      <color theme="1"/>
      <name val="Arial"/>
      <family val="2"/>
      <charset val="204"/>
    </font>
    <font>
      <sz val="12"/>
      <color indexed="8"/>
      <name val="Arial"/>
      <family val="2"/>
      <charset val="204"/>
    </font>
    <font>
      <sz val="9"/>
      <name val="Tahoma"/>
      <family val="2"/>
      <charset val="204"/>
    </font>
    <font>
      <sz val="10"/>
      <name val="Arial Cyr"/>
      <charset val="204"/>
    </font>
    <font>
      <sz val="10"/>
      <name val="Times New Roman"/>
      <family val="1"/>
      <charset val="204"/>
    </font>
  </fonts>
  <fills count="2">
    <fill>
      <patternFill patternType="none"/>
    </fill>
    <fill>
      <patternFill patternType="gray125"/>
    </fill>
  </fills>
  <borders count="31">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17" fillId="0" borderId="27">
      <alignment horizontal="center"/>
    </xf>
    <xf numFmtId="0" fontId="18" fillId="0" borderId="0">
      <alignment vertical="top"/>
    </xf>
    <xf numFmtId="0" fontId="19" fillId="0" borderId="27">
      <alignment horizontal="center"/>
    </xf>
    <xf numFmtId="0" fontId="19" fillId="0" borderId="0">
      <alignment vertical="top"/>
    </xf>
    <xf numFmtId="0" fontId="19" fillId="0" borderId="0">
      <alignment horizontal="right" vertical="top" wrapText="1"/>
    </xf>
    <xf numFmtId="0" fontId="19" fillId="0" borderId="0"/>
    <xf numFmtId="0" fontId="19" fillId="0" borderId="0"/>
    <xf numFmtId="0" fontId="19" fillId="0" borderId="0"/>
    <xf numFmtId="0" fontId="19" fillId="0" borderId="0"/>
    <xf numFmtId="0" fontId="19" fillId="0" borderId="27">
      <alignment horizontal="center" wrapText="1"/>
    </xf>
    <xf numFmtId="0" fontId="18" fillId="0" borderId="0">
      <alignment vertical="top"/>
    </xf>
    <xf numFmtId="0" fontId="19" fillId="0" borderId="27">
      <alignment horizontal="center"/>
    </xf>
    <xf numFmtId="0" fontId="18" fillId="0" borderId="0"/>
    <xf numFmtId="0" fontId="2" fillId="0" borderId="0"/>
    <xf numFmtId="0" fontId="19" fillId="0" borderId="0"/>
    <xf numFmtId="0" fontId="19" fillId="0" borderId="27">
      <alignment horizontal="center" wrapText="1"/>
    </xf>
    <xf numFmtId="0" fontId="19" fillId="0" borderId="27">
      <alignment horizontal="center"/>
    </xf>
    <xf numFmtId="0" fontId="19" fillId="0" borderId="27">
      <alignment horizontal="center" wrapText="1"/>
    </xf>
    <xf numFmtId="0" fontId="19" fillId="0" borderId="27">
      <alignment horizontal="center"/>
    </xf>
    <xf numFmtId="0" fontId="19" fillId="0" borderId="0">
      <alignment horizontal="center" vertical="top" wrapText="1"/>
    </xf>
    <xf numFmtId="0" fontId="19" fillId="0" borderId="0">
      <alignment horizontal="center"/>
    </xf>
    <xf numFmtId="164" fontId="1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8" fillId="0" borderId="0" applyFont="0" applyFill="0" applyBorder="0" applyAlignment="0" applyProtection="0"/>
    <xf numFmtId="0" fontId="19" fillId="0" borderId="0">
      <alignment horizontal="left" vertical="top"/>
    </xf>
    <xf numFmtId="0" fontId="19" fillId="0" borderId="0"/>
  </cellStyleXfs>
  <cellXfs count="109">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3" fillId="0" borderId="0" xfId="0" applyFont="1"/>
    <xf numFmtId="0" fontId="3" fillId="0" borderId="0" xfId="0" applyNumberFormat="1" applyFont="1"/>
    <xf numFmtId="0" fontId="4" fillId="0" borderId="0" xfId="0" applyNumberFormat="1" applyFont="1" applyAlignment="1"/>
    <xf numFmtId="0" fontId="4" fillId="0" borderId="0" xfId="0" applyFont="1"/>
    <xf numFmtId="0" fontId="3" fillId="0" borderId="0" xfId="0" applyNumberFormat="1" applyFont="1" applyAlignment="1">
      <alignment horizontal="left" vertical="top" wrapText="1"/>
    </xf>
    <xf numFmtId="0" fontId="2" fillId="0" borderId="0" xfId="0" applyFont="1"/>
    <xf numFmtId="0" fontId="5" fillId="0" borderId="0" xfId="0" applyFont="1"/>
    <xf numFmtId="0" fontId="6" fillId="0" borderId="0" xfId="0" applyFont="1"/>
    <xf numFmtId="0" fontId="6" fillId="0" borderId="0" xfId="0" applyFont="1" applyAlignment="1">
      <alignment horizontal="left" vertical="center"/>
    </xf>
    <xf numFmtId="0" fontId="2" fillId="0" borderId="0" xfId="0" applyFont="1" applyAlignment="1">
      <alignment horizontal="left" vertical="center"/>
    </xf>
    <xf numFmtId="0" fontId="7" fillId="0" borderId="0" xfId="0" applyFont="1" applyAlignment="1"/>
    <xf numFmtId="0" fontId="8" fillId="0" borderId="0" xfId="0" applyFont="1"/>
    <xf numFmtId="0" fontId="7" fillId="0" borderId="0" xfId="0" applyFont="1"/>
    <xf numFmtId="0" fontId="8" fillId="0" borderId="0" xfId="0" applyFont="1" applyAlignment="1">
      <alignment horizontal="center"/>
    </xf>
    <xf numFmtId="0" fontId="8" fillId="0" borderId="0" xfId="0" applyFont="1" applyAlignment="1">
      <alignment horizontal="centerContinuous"/>
    </xf>
    <xf numFmtId="0" fontId="10" fillId="0" borderId="0" xfId="0" applyFont="1" applyAlignment="1">
      <alignment horizontal="center" vertical="top"/>
    </xf>
    <xf numFmtId="0" fontId="11" fillId="0" borderId="2" xfId="0" applyNumberFormat="1" applyFont="1" applyBorder="1" applyAlignment="1">
      <alignment horizontal="center" vertical="top" wrapText="1"/>
    </xf>
    <xf numFmtId="0" fontId="12" fillId="0" borderId="2" xfId="0" applyNumberFormat="1" applyFont="1" applyBorder="1" applyAlignment="1">
      <alignment horizontal="center" vertical="top" wrapText="1"/>
    </xf>
    <xf numFmtId="49" fontId="4" fillId="0" borderId="2" xfId="0" applyNumberFormat="1" applyFont="1" applyBorder="1" applyAlignment="1">
      <alignment horizontal="center" wrapText="1"/>
    </xf>
    <xf numFmtId="0" fontId="4" fillId="0" borderId="2" xfId="0" applyNumberFormat="1" applyFont="1" applyBorder="1" applyAlignment="1">
      <alignment horizontal="center" wrapText="1"/>
    </xf>
    <xf numFmtId="49" fontId="13" fillId="0" borderId="9" xfId="0" applyNumberFormat="1" applyFont="1" applyBorder="1" applyAlignment="1">
      <alignment horizontal="center" vertical="top" wrapText="1"/>
    </xf>
    <xf numFmtId="0" fontId="3" fillId="0" borderId="9" xfId="0" applyNumberFormat="1" applyFont="1" applyBorder="1" applyAlignment="1">
      <alignment horizontal="left" vertical="top" wrapText="1"/>
    </xf>
    <xf numFmtId="4" fontId="4" fillId="0" borderId="9" xfId="0" applyNumberFormat="1" applyFont="1" applyBorder="1" applyAlignment="1">
      <alignment horizontal="right" vertical="top" wrapText="1"/>
    </xf>
    <xf numFmtId="2" fontId="8" fillId="0" borderId="0" xfId="0" applyNumberFormat="1" applyFont="1"/>
    <xf numFmtId="49" fontId="13" fillId="0" borderId="13" xfId="0" applyNumberFormat="1" applyFont="1" applyBorder="1" applyAlignment="1">
      <alignment horizontal="right" vertical="top" wrapText="1"/>
    </xf>
    <xf numFmtId="0" fontId="13" fillId="0" borderId="13" xfId="0" applyNumberFormat="1" applyFont="1" applyBorder="1" applyAlignment="1">
      <alignment horizontal="left" vertical="top" wrapText="1"/>
    </xf>
    <xf numFmtId="0" fontId="13" fillId="0" borderId="13" xfId="0" applyNumberFormat="1" applyFont="1" applyBorder="1" applyAlignment="1">
      <alignment horizontal="right" vertical="top" wrapText="1"/>
    </xf>
    <xf numFmtId="49" fontId="13" fillId="0" borderId="17" xfId="0" applyNumberFormat="1" applyFont="1" applyBorder="1" applyAlignment="1">
      <alignment horizontal="right" vertical="top" wrapText="1"/>
    </xf>
    <xf numFmtId="0" fontId="4" fillId="0" borderId="17" xfId="0" applyNumberFormat="1" applyFont="1" applyBorder="1" applyAlignment="1">
      <alignment horizontal="left" vertical="top" wrapText="1"/>
    </xf>
    <xf numFmtId="0" fontId="4" fillId="0" borderId="17" xfId="0" applyNumberFormat="1" applyFont="1" applyBorder="1" applyAlignment="1">
      <alignment horizontal="right" vertical="top" wrapText="1"/>
    </xf>
    <xf numFmtId="49" fontId="13" fillId="0" borderId="21" xfId="0" applyNumberFormat="1" applyFont="1" applyBorder="1" applyAlignment="1">
      <alignment horizontal="right" vertical="top" wrapText="1"/>
    </xf>
    <xf numFmtId="0" fontId="15" fillId="0" borderId="21" xfId="0" applyNumberFormat="1" applyFont="1" applyBorder="1" applyAlignment="1">
      <alignment horizontal="left" vertical="top" wrapText="1"/>
    </xf>
    <xf numFmtId="0" fontId="4" fillId="0" borderId="21" xfId="0" applyNumberFormat="1" applyFont="1" applyBorder="1" applyAlignment="1">
      <alignment horizontal="right" vertical="top" wrapText="1"/>
    </xf>
    <xf numFmtId="2" fontId="8" fillId="0" borderId="0" xfId="0" applyNumberFormat="1" applyFont="1" applyAlignment="1">
      <alignment vertical="top"/>
    </xf>
    <xf numFmtId="0" fontId="3" fillId="0" borderId="21" xfId="0" applyNumberFormat="1" applyFont="1" applyBorder="1" applyAlignment="1">
      <alignment horizontal="left" vertical="top" wrapText="1"/>
    </xf>
    <xf numFmtId="49" fontId="13" fillId="0" borderId="21" xfId="0" applyNumberFormat="1" applyFont="1" applyBorder="1" applyAlignment="1">
      <alignment horizontal="center" vertical="top" wrapText="1"/>
    </xf>
    <xf numFmtId="0" fontId="13" fillId="0" borderId="21" xfId="0" applyNumberFormat="1" applyFont="1" applyBorder="1" applyAlignment="1">
      <alignment horizontal="left" vertical="top" wrapText="1"/>
    </xf>
    <xf numFmtId="4" fontId="13" fillId="0" borderId="21" xfId="0" applyNumberFormat="1" applyFont="1" applyBorder="1" applyAlignment="1">
      <alignment horizontal="right" vertical="top" wrapText="1"/>
    </xf>
    <xf numFmtId="4" fontId="8" fillId="0" borderId="0" xfId="0" applyNumberFormat="1" applyFont="1"/>
    <xf numFmtId="49" fontId="13" fillId="0" borderId="27" xfId="0" applyNumberFormat="1" applyFont="1" applyBorder="1" applyAlignment="1">
      <alignment horizontal="center" vertical="top" wrapText="1"/>
    </xf>
    <xf numFmtId="0" fontId="4" fillId="0" borderId="27" xfId="0" applyNumberFormat="1" applyFont="1" applyBorder="1" applyAlignment="1">
      <alignment horizontal="left" vertical="top" wrapText="1"/>
    </xf>
    <xf numFmtId="4" fontId="4" fillId="0" borderId="27" xfId="0" applyNumberFormat="1" applyFont="1" applyBorder="1" applyAlignment="1">
      <alignment horizontal="right" vertical="top" wrapText="1"/>
    </xf>
    <xf numFmtId="4" fontId="4" fillId="0" borderId="27" xfId="0" applyNumberFormat="1" applyFont="1" applyFill="1" applyBorder="1" applyAlignment="1">
      <alignment horizontal="right" vertical="top" wrapText="1"/>
    </xf>
    <xf numFmtId="0" fontId="15" fillId="0" borderId="27" xfId="0" applyNumberFormat="1" applyFont="1" applyBorder="1" applyAlignment="1">
      <alignment horizontal="left" vertical="top" wrapText="1"/>
    </xf>
    <xf numFmtId="0" fontId="14" fillId="0" borderId="27" xfId="0" applyNumberFormat="1" applyFont="1" applyBorder="1" applyAlignment="1">
      <alignment horizontal="left" vertical="top" wrapText="1"/>
    </xf>
    <xf numFmtId="4" fontId="13" fillId="0" borderId="27" xfId="0" applyNumberFormat="1" applyFont="1" applyBorder="1" applyAlignment="1">
      <alignment horizontal="right" vertical="top" wrapText="1"/>
    </xf>
    <xf numFmtId="0" fontId="4" fillId="0" borderId="0" xfId="0" applyNumberFormat="1" applyFont="1" applyAlignment="1">
      <alignment wrapText="1"/>
    </xf>
    <xf numFmtId="0" fontId="4" fillId="0" borderId="0" xfId="0" applyNumberFormat="1" applyFont="1" applyAlignment="1">
      <alignment horizontal="left" vertical="top"/>
    </xf>
    <xf numFmtId="0" fontId="4" fillId="0" borderId="0" xfId="0" applyNumberFormat="1" applyFont="1"/>
    <xf numFmtId="0" fontId="16" fillId="0" borderId="0" xfId="0" applyFont="1"/>
    <xf numFmtId="0" fontId="12" fillId="0" borderId="0" xfId="0" applyNumberFormat="1" applyFont="1" applyAlignment="1">
      <alignment wrapText="1"/>
    </xf>
    <xf numFmtId="0" fontId="13" fillId="0" borderId="28" xfId="0" applyNumberFormat="1" applyFont="1" applyBorder="1" applyAlignment="1">
      <alignment horizontal="left" vertical="top" wrapText="1"/>
    </xf>
    <xf numFmtId="0" fontId="13" fillId="0" borderId="29" xfId="0" applyNumberFormat="1" applyFont="1" applyBorder="1" applyAlignment="1">
      <alignment horizontal="left" vertical="top" wrapText="1"/>
    </xf>
    <xf numFmtId="0" fontId="13" fillId="0" borderId="30" xfId="0" applyNumberFormat="1" applyFont="1" applyBorder="1" applyAlignment="1">
      <alignment horizontal="left" vertical="top" wrapText="1"/>
    </xf>
    <xf numFmtId="0" fontId="4" fillId="0" borderId="28" xfId="0" applyNumberFormat="1" applyFont="1" applyBorder="1" applyAlignment="1">
      <alignment horizontal="left" vertical="center" wrapText="1"/>
    </xf>
    <xf numFmtId="0" fontId="4" fillId="0" borderId="29" xfId="0" applyNumberFormat="1" applyFont="1" applyBorder="1" applyAlignment="1">
      <alignment horizontal="left" vertical="center" wrapText="1"/>
    </xf>
    <xf numFmtId="0" fontId="4" fillId="0" borderId="28" xfId="0" applyNumberFormat="1" applyFont="1" applyBorder="1" applyAlignment="1">
      <alignment horizontal="center" vertical="top" wrapText="1"/>
    </xf>
    <xf numFmtId="0" fontId="4" fillId="0" borderId="30" xfId="0" applyNumberFormat="1" applyFont="1" applyBorder="1" applyAlignment="1">
      <alignment horizontal="center" vertical="top" wrapText="1"/>
    </xf>
    <xf numFmtId="0" fontId="4" fillId="0" borderId="29" xfId="0" applyNumberFormat="1" applyFont="1" applyBorder="1" applyAlignment="1">
      <alignment horizontal="center" vertical="top" wrapText="1"/>
    </xf>
    <xf numFmtId="0" fontId="4" fillId="0" borderId="28" xfId="0" applyNumberFormat="1" applyFont="1" applyBorder="1" applyAlignment="1">
      <alignment horizontal="left" vertical="top" wrapText="1"/>
    </xf>
    <xf numFmtId="0" fontId="4" fillId="0" borderId="29" xfId="0" applyNumberFormat="1" applyFont="1" applyBorder="1" applyAlignment="1">
      <alignment horizontal="left" vertical="top" wrapText="1"/>
    </xf>
    <xf numFmtId="0" fontId="4" fillId="0" borderId="30" xfId="0" applyNumberFormat="1" applyFont="1" applyBorder="1" applyAlignment="1">
      <alignment horizontal="left" vertical="top" wrapText="1"/>
    </xf>
    <xf numFmtId="0" fontId="13" fillId="0" borderId="22" xfId="0" applyNumberFormat="1" applyFont="1" applyBorder="1" applyAlignment="1">
      <alignment horizontal="left" vertical="top" wrapText="1"/>
    </xf>
    <xf numFmtId="0" fontId="13" fillId="0" borderId="23" xfId="0" applyNumberFormat="1" applyFont="1" applyBorder="1" applyAlignment="1">
      <alignment horizontal="left" vertical="top" wrapText="1"/>
    </xf>
    <xf numFmtId="0" fontId="13" fillId="0" borderId="1" xfId="0" applyNumberFormat="1" applyFont="1" applyBorder="1" applyAlignment="1">
      <alignment horizontal="left" vertical="top" wrapText="1"/>
    </xf>
    <xf numFmtId="0" fontId="4" fillId="0" borderId="18" xfId="0" applyNumberFormat="1" applyFont="1" applyBorder="1" applyAlignment="1">
      <alignment horizontal="left" vertical="top" wrapText="1"/>
    </xf>
    <xf numFmtId="0" fontId="4" fillId="0" borderId="19" xfId="0" applyNumberFormat="1" applyFont="1" applyBorder="1" applyAlignment="1">
      <alignment horizontal="left" vertical="top" wrapText="1"/>
    </xf>
    <xf numFmtId="0" fontId="4" fillId="0" borderId="20" xfId="0" applyNumberFormat="1" applyFont="1" applyBorder="1" applyAlignment="1">
      <alignment horizontal="left" vertical="top" wrapText="1"/>
    </xf>
    <xf numFmtId="0" fontId="4" fillId="0" borderId="22" xfId="0" applyNumberFormat="1" applyFont="1" applyBorder="1" applyAlignment="1">
      <alignment horizontal="left" vertical="top" wrapText="1"/>
    </xf>
    <xf numFmtId="0" fontId="4" fillId="0" borderId="23" xfId="0" applyNumberFormat="1" applyFont="1" applyBorder="1" applyAlignment="1">
      <alignment horizontal="left" vertical="top" wrapText="1"/>
    </xf>
    <xf numFmtId="0" fontId="4" fillId="0" borderId="1"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13" fillId="0" borderId="11" xfId="0" applyNumberFormat="1" applyFont="1" applyBorder="1" applyAlignment="1">
      <alignment horizontal="left" vertical="top" wrapText="1"/>
    </xf>
    <xf numFmtId="0" fontId="3" fillId="0" borderId="10" xfId="0" applyNumberFormat="1" applyFont="1" applyBorder="1" applyAlignment="1">
      <alignment horizontal="left" vertical="top" wrapText="1"/>
    </xf>
    <xf numFmtId="0" fontId="3" fillId="0" borderId="12" xfId="0" applyNumberFormat="1" applyFont="1" applyBorder="1" applyAlignment="1">
      <alignment horizontal="left" vertical="top" wrapText="1"/>
    </xf>
    <xf numFmtId="0" fontId="3" fillId="0" borderId="11" xfId="0" applyNumberFormat="1" applyFont="1" applyBorder="1" applyAlignment="1">
      <alignment horizontal="left" vertical="top" wrapText="1"/>
    </xf>
    <xf numFmtId="0" fontId="13" fillId="0" borderId="14" xfId="0" applyNumberFormat="1" applyFont="1" applyBorder="1" applyAlignment="1">
      <alignment horizontal="left" vertical="top" wrapText="1"/>
    </xf>
    <xf numFmtId="0" fontId="13" fillId="0" borderId="15" xfId="0" applyNumberFormat="1" applyFont="1" applyBorder="1" applyAlignment="1">
      <alignment horizontal="left" vertical="top" wrapText="1"/>
    </xf>
    <xf numFmtId="0" fontId="13" fillId="0" borderId="16" xfId="0" applyNumberFormat="1" applyFont="1" applyBorder="1" applyAlignment="1">
      <alignment horizontal="left" vertical="top" wrapText="1"/>
    </xf>
    <xf numFmtId="49" fontId="13" fillId="0" borderId="9" xfId="0" applyNumberFormat="1" applyFont="1" applyBorder="1" applyAlignment="1">
      <alignment horizontal="center" vertical="top" wrapText="1"/>
    </xf>
    <xf numFmtId="49" fontId="13" fillId="0" borderId="17" xfId="0" applyNumberFormat="1" applyFont="1" applyBorder="1" applyAlignment="1">
      <alignment horizontal="center" vertical="top" wrapText="1"/>
    </xf>
    <xf numFmtId="0" fontId="13" fillId="0" borderId="24" xfId="0" applyNumberFormat="1" applyFont="1" applyBorder="1" applyAlignment="1">
      <alignment horizontal="left" vertical="top" wrapText="1"/>
    </xf>
    <xf numFmtId="0" fontId="13" fillId="0" borderId="25" xfId="0" applyNumberFormat="1" applyFont="1" applyBorder="1" applyAlignment="1">
      <alignment horizontal="left" vertical="top" wrapText="1"/>
    </xf>
    <xf numFmtId="0" fontId="4" fillId="0" borderId="10" xfId="0" applyNumberFormat="1" applyFont="1" applyBorder="1" applyAlignment="1">
      <alignment horizontal="left" vertical="top" wrapText="1"/>
    </xf>
    <xf numFmtId="0" fontId="4" fillId="0" borderId="12" xfId="0" applyNumberFormat="1" applyFont="1" applyBorder="1" applyAlignment="1">
      <alignment horizontal="left" vertical="top" wrapText="1"/>
    </xf>
    <xf numFmtId="0" fontId="4" fillId="0" borderId="11" xfId="0" applyNumberFormat="1" applyFont="1" applyBorder="1" applyAlignment="1">
      <alignment horizontal="left" vertical="top" wrapText="1"/>
    </xf>
    <xf numFmtId="0" fontId="4" fillId="0" borderId="24" xfId="0" applyNumberFormat="1" applyFont="1" applyBorder="1" applyAlignment="1">
      <alignment horizontal="left" vertical="top" wrapText="1"/>
    </xf>
    <xf numFmtId="0" fontId="4" fillId="0" borderId="0" xfId="0" applyNumberFormat="1" applyFont="1" applyBorder="1" applyAlignment="1">
      <alignment horizontal="left" vertical="top" wrapText="1"/>
    </xf>
    <xf numFmtId="0" fontId="4" fillId="0" borderId="25" xfId="0" applyNumberFormat="1" applyFont="1" applyBorder="1" applyAlignment="1">
      <alignment horizontal="left" vertical="top" wrapText="1"/>
    </xf>
    <xf numFmtId="0" fontId="4" fillId="0" borderId="9" xfId="0" applyNumberFormat="1" applyFont="1" applyBorder="1" applyAlignment="1">
      <alignment horizontal="left" vertical="top" wrapText="1"/>
    </xf>
    <xf numFmtId="0" fontId="4" fillId="0" borderId="26" xfId="0" applyNumberFormat="1" applyFont="1" applyBorder="1" applyAlignment="1">
      <alignment horizontal="left" vertical="top" wrapText="1"/>
    </xf>
    <xf numFmtId="4" fontId="4" fillId="0" borderId="9" xfId="0" applyNumberFormat="1" applyFont="1" applyBorder="1" applyAlignment="1">
      <alignment horizontal="right" vertical="top" wrapText="1"/>
    </xf>
    <xf numFmtId="4" fontId="4" fillId="0" borderId="26" xfId="0" applyNumberFormat="1" applyFont="1" applyBorder="1" applyAlignment="1">
      <alignment horizontal="right" vertical="top" wrapText="1"/>
    </xf>
    <xf numFmtId="0" fontId="11" fillId="0" borderId="3" xfId="0" applyNumberFormat="1" applyFont="1" applyBorder="1" applyAlignment="1">
      <alignment horizontal="center" vertical="top" wrapText="1"/>
    </xf>
    <xf numFmtId="0" fontId="11" fillId="0" borderId="4" xfId="0" applyNumberFormat="1" applyFont="1" applyBorder="1" applyAlignment="1">
      <alignment horizontal="center" vertical="top" wrapText="1"/>
    </xf>
    <xf numFmtId="0" fontId="11" fillId="0" borderId="5" xfId="0" applyNumberFormat="1" applyFont="1" applyBorder="1" applyAlignment="1">
      <alignment horizontal="center" vertical="top" wrapText="1"/>
    </xf>
    <xf numFmtId="0" fontId="4" fillId="0" borderId="6" xfId="0" applyNumberFormat="1" applyFont="1" applyBorder="1" applyAlignment="1">
      <alignment horizontal="center" wrapText="1"/>
    </xf>
    <xf numFmtId="0" fontId="4" fillId="0" borderId="7" xfId="0" applyNumberFormat="1" applyFont="1" applyBorder="1" applyAlignment="1">
      <alignment horizontal="center" wrapText="1"/>
    </xf>
    <xf numFmtId="0" fontId="4" fillId="0" borderId="8" xfId="0" applyNumberFormat="1" applyFont="1" applyBorder="1" applyAlignment="1">
      <alignment horizontal="center" wrapText="1"/>
    </xf>
    <xf numFmtId="0" fontId="2" fillId="0" borderId="0" xfId="1" applyNumberFormat="1" applyFont="1" applyAlignment="1">
      <alignment horizontal="center" wrapText="1"/>
    </xf>
    <xf numFmtId="0" fontId="3" fillId="0" borderId="0" xfId="0" applyNumberFormat="1" applyFont="1" applyAlignment="1">
      <alignment horizontal="left" vertical="top" wrapText="1"/>
    </xf>
    <xf numFmtId="0" fontId="7" fillId="0" borderId="0" xfId="0" applyFont="1" applyAlignment="1">
      <alignment horizontal="center"/>
    </xf>
    <xf numFmtId="0" fontId="8" fillId="0" borderId="0" xfId="0" applyFont="1" applyAlignment="1">
      <alignment horizontal="center" wrapText="1"/>
    </xf>
    <xf numFmtId="0" fontId="8" fillId="0" borderId="0" xfId="0" applyFont="1" applyAlignment="1">
      <alignment horizontal="center"/>
    </xf>
    <xf numFmtId="0" fontId="9" fillId="0" borderId="1" xfId="0" applyFont="1" applyBorder="1" applyAlignment="1">
      <alignment horizontal="center" vertical="center" wrapText="1"/>
    </xf>
  </cellXfs>
  <cellStyles count="29">
    <cellStyle name="Акт" xfId="2"/>
    <cellStyle name="АктМТСН" xfId="3"/>
    <cellStyle name="ВедРесурсов" xfId="4"/>
    <cellStyle name="ВедРесурсовАкт" xfId="5"/>
    <cellStyle name="Итоги" xfId="6"/>
    <cellStyle name="ИтогоАктБазЦ" xfId="7"/>
    <cellStyle name="ИтогоАктТекЦ" xfId="8"/>
    <cellStyle name="ИтогоБазЦ" xfId="9"/>
    <cellStyle name="ИтогоТекЦ" xfId="10"/>
    <cellStyle name="ЛокСмета" xfId="11"/>
    <cellStyle name="ЛокСмМТСН" xfId="12"/>
    <cellStyle name="ОбСмета" xfId="13"/>
    <cellStyle name="Обычный" xfId="0" builtinId="0"/>
    <cellStyle name="Обычный 2" xfId="14"/>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zoomScaleNormal="100" workbookViewId="0">
      <selection activeCell="G8" sqref="G8"/>
    </sheetView>
  </sheetViews>
  <sheetFormatPr defaultColWidth="9.140625" defaultRowHeight="14.25" x14ac:dyDescent="0.2"/>
  <cols>
    <col min="1" max="1" width="5.7109375" style="15" customWidth="1"/>
    <col min="2" max="3" width="8.28515625" style="15" customWidth="1"/>
    <col min="4" max="7" width="10.28515625" style="15" customWidth="1"/>
    <col min="8" max="8" width="13" style="15" customWidth="1"/>
    <col min="9" max="9" width="13.7109375" style="15" customWidth="1"/>
    <col min="10" max="10" width="12.7109375" style="15" customWidth="1"/>
    <col min="11" max="11" width="13.28515625" style="15" customWidth="1"/>
    <col min="12" max="16384" width="9.140625" style="15"/>
  </cols>
  <sheetData>
    <row r="1" spans="1:256" s="2" customFormat="1" ht="12.75" x14ac:dyDescent="0.2">
      <c r="A1" s="1"/>
      <c r="B1" s="1"/>
      <c r="C1" s="103" t="s">
        <v>69</v>
      </c>
      <c r="D1" s="103"/>
      <c r="E1" s="103"/>
      <c r="F1" s="103"/>
      <c r="G1" s="103"/>
      <c r="H1" s="103"/>
      <c r="I1" s="103"/>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6" customFormat="1" ht="12.75" customHeight="1" x14ac:dyDescent="0.2">
      <c r="A3" s="104" t="s">
        <v>0</v>
      </c>
      <c r="B3" s="104"/>
      <c r="C3" s="104"/>
      <c r="D3" s="104"/>
      <c r="E3" s="4"/>
      <c r="F3" s="5"/>
      <c r="G3" s="5" t="s">
        <v>1</v>
      </c>
      <c r="H3" s="5"/>
      <c r="I3" s="4"/>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row>
    <row r="4" spans="1:256" s="6" customFormat="1" ht="13.5" customHeight="1" x14ac:dyDescent="0.2">
      <c r="A4" s="104" t="s">
        <v>2</v>
      </c>
      <c r="B4" s="104"/>
      <c r="C4" s="104"/>
      <c r="D4" s="8"/>
      <c r="E4" s="4"/>
      <c r="F4" s="5"/>
      <c r="G4" s="5" t="s">
        <v>3</v>
      </c>
      <c r="H4" s="5"/>
      <c r="I4" s="4"/>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s="6" customFormat="1" ht="12.75" customHeight="1" x14ac:dyDescent="0.2">
      <c r="A5" s="9" t="s">
        <v>4</v>
      </c>
      <c r="B5" s="9"/>
      <c r="C5" s="8"/>
      <c r="D5" s="8"/>
      <c r="E5" s="4"/>
      <c r="F5" s="5"/>
      <c r="G5" s="9" t="s">
        <v>67</v>
      </c>
      <c r="H5" s="9"/>
      <c r="I5" s="9"/>
      <c r="K5" s="10"/>
      <c r="L5" s="10"/>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s="6" customFormat="1" ht="12.75" customHeight="1" x14ac:dyDescent="0.2">
      <c r="A6" s="9" t="s">
        <v>5</v>
      </c>
      <c r="B6" s="9"/>
      <c r="C6" s="8"/>
      <c r="D6" s="8"/>
      <c r="E6" s="4"/>
      <c r="F6" s="5"/>
      <c r="G6" s="9"/>
      <c r="H6" s="9"/>
      <c r="I6" s="9"/>
      <c r="K6" s="10"/>
      <c r="L6" s="10"/>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s="6" customFormat="1" ht="12.75" customHeight="1" x14ac:dyDescent="0.2">
      <c r="A7" s="4"/>
      <c r="B7" s="4"/>
      <c r="C7" s="4"/>
      <c r="D7" s="4"/>
      <c r="E7" s="4"/>
      <c r="F7" s="5"/>
      <c r="G7" s="9"/>
      <c r="H7" s="9"/>
      <c r="I7" s="9"/>
      <c r="K7" s="10"/>
      <c r="L7" s="10"/>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s="6" customFormat="1" ht="38.25" customHeight="1" x14ac:dyDescent="0.2">
      <c r="A8" s="11" t="s">
        <v>6</v>
      </c>
      <c r="B8" s="9"/>
      <c r="C8" s="8"/>
      <c r="D8" s="8"/>
      <c r="E8" s="4"/>
      <c r="F8" s="5"/>
      <c r="G8" s="11" t="s">
        <v>68</v>
      </c>
      <c r="H8" s="9"/>
      <c r="I8" s="9"/>
      <c r="K8" s="10"/>
      <c r="L8" s="10"/>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s="6" customFormat="1" ht="22.5" customHeight="1" x14ac:dyDescent="0.2">
      <c r="A9" s="12" t="s">
        <v>7</v>
      </c>
      <c r="B9" s="13"/>
      <c r="C9" s="8"/>
      <c r="D9" s="8"/>
      <c r="E9" s="4"/>
      <c r="F9" s="5"/>
      <c r="G9" s="11" t="s">
        <v>7</v>
      </c>
      <c r="H9" s="9"/>
      <c r="I9" s="9"/>
      <c r="K9" s="10"/>
      <c r="L9" s="10"/>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5" x14ac:dyDescent="0.25">
      <c r="A10" s="105" t="s">
        <v>8</v>
      </c>
      <c r="B10" s="105"/>
      <c r="C10" s="105"/>
      <c r="D10" s="105"/>
      <c r="E10" s="105"/>
      <c r="F10" s="105"/>
      <c r="G10" s="105"/>
      <c r="H10" s="105"/>
      <c r="I10" s="14"/>
    </row>
    <row r="11" spans="1:256" ht="15" x14ac:dyDescent="0.25">
      <c r="A11" s="106" t="s">
        <v>9</v>
      </c>
      <c r="B11" s="107"/>
      <c r="C11" s="107"/>
      <c r="D11" s="107"/>
      <c r="E11" s="107"/>
      <c r="F11" s="107"/>
      <c r="G11" s="107"/>
      <c r="H11" s="107"/>
      <c r="I11" s="14"/>
    </row>
    <row r="12" spans="1:256" ht="15" x14ac:dyDescent="0.25">
      <c r="E12" s="16"/>
    </row>
    <row r="13" spans="1:256" ht="42.6" customHeight="1" x14ac:dyDescent="0.2">
      <c r="A13" s="108" t="s">
        <v>10</v>
      </c>
      <c r="B13" s="108"/>
      <c r="C13" s="108"/>
      <c r="D13" s="108"/>
      <c r="E13" s="108"/>
      <c r="F13" s="108"/>
      <c r="G13" s="108"/>
      <c r="H13" s="108"/>
      <c r="I13" s="108"/>
    </row>
    <row r="14" spans="1:256" ht="14.25" customHeight="1" x14ac:dyDescent="0.2">
      <c r="A14" s="17"/>
      <c r="D14" s="18"/>
      <c r="E14" s="19" t="s">
        <v>11</v>
      </c>
    </row>
    <row r="15" spans="1:256" ht="105" customHeight="1" x14ac:dyDescent="0.2">
      <c r="A15" s="20" t="s">
        <v>12</v>
      </c>
      <c r="B15" s="97" t="s">
        <v>13</v>
      </c>
      <c r="C15" s="98"/>
      <c r="D15" s="97" t="s">
        <v>14</v>
      </c>
      <c r="E15" s="99"/>
      <c r="F15" s="99"/>
      <c r="G15" s="98"/>
      <c r="H15" s="21" t="s">
        <v>15</v>
      </c>
      <c r="I15" s="20" t="s">
        <v>16</v>
      </c>
    </row>
    <row r="16" spans="1:256" x14ac:dyDescent="0.2">
      <c r="A16" s="22" t="s">
        <v>17</v>
      </c>
      <c r="B16" s="100">
        <v>2</v>
      </c>
      <c r="C16" s="101"/>
      <c r="D16" s="100">
        <v>3</v>
      </c>
      <c r="E16" s="102"/>
      <c r="F16" s="102"/>
      <c r="G16" s="101"/>
      <c r="H16" s="23">
        <v>4</v>
      </c>
      <c r="I16" s="23">
        <v>5</v>
      </c>
    </row>
    <row r="17" spans="1:10" ht="150.75" customHeight="1" x14ac:dyDescent="0.2">
      <c r="A17" s="24" t="s">
        <v>17</v>
      </c>
      <c r="B17" s="75" t="s">
        <v>18</v>
      </c>
      <c r="C17" s="76"/>
      <c r="D17" s="87" t="s">
        <v>19</v>
      </c>
      <c r="E17" s="88"/>
      <c r="F17" s="88"/>
      <c r="G17" s="89"/>
      <c r="H17" s="25" t="s">
        <v>20</v>
      </c>
      <c r="I17" s="26">
        <f>(7763+42*421)*2*0.6*4.59*1.05*1.4*0.825</f>
        <v>169968.198015</v>
      </c>
      <c r="J17" s="27"/>
    </row>
    <row r="18" spans="1:10" ht="13.9" customHeight="1" x14ac:dyDescent="0.2">
      <c r="A18" s="28" t="s">
        <v>21</v>
      </c>
      <c r="B18" s="80" t="s">
        <v>22</v>
      </c>
      <c r="C18" s="81"/>
      <c r="D18" s="80"/>
      <c r="E18" s="82"/>
      <c r="F18" s="82"/>
      <c r="G18" s="81"/>
      <c r="H18" s="29"/>
      <c r="I18" s="30"/>
    </row>
    <row r="19" spans="1:10" ht="30" customHeight="1" x14ac:dyDescent="0.2">
      <c r="A19" s="31" t="s">
        <v>21</v>
      </c>
      <c r="B19" s="69" t="s">
        <v>23</v>
      </c>
      <c r="C19" s="70"/>
      <c r="D19" s="69" t="s">
        <v>24</v>
      </c>
      <c r="E19" s="71"/>
      <c r="F19" s="71"/>
      <c r="G19" s="70"/>
      <c r="H19" s="32"/>
      <c r="I19" s="33"/>
    </row>
    <row r="20" spans="1:10" ht="52.9" customHeight="1" x14ac:dyDescent="0.2">
      <c r="A20" s="31" t="s">
        <v>21</v>
      </c>
      <c r="B20" s="69"/>
      <c r="C20" s="70"/>
      <c r="D20" s="69" t="s">
        <v>25</v>
      </c>
      <c r="E20" s="71"/>
      <c r="F20" s="71"/>
      <c r="G20" s="70"/>
      <c r="H20" s="32"/>
      <c r="I20" s="33"/>
    </row>
    <row r="21" spans="1:10" ht="33" customHeight="1" x14ac:dyDescent="0.2">
      <c r="A21" s="31" t="s">
        <v>21</v>
      </c>
      <c r="B21" s="69"/>
      <c r="C21" s="70"/>
      <c r="D21" s="69" t="s">
        <v>26</v>
      </c>
      <c r="E21" s="71"/>
      <c r="F21" s="71"/>
      <c r="G21" s="70"/>
      <c r="H21" s="32"/>
      <c r="I21" s="33"/>
    </row>
    <row r="22" spans="1:10" ht="38.450000000000003" customHeight="1" x14ac:dyDescent="0.2">
      <c r="A22" s="31" t="s">
        <v>21</v>
      </c>
      <c r="B22" s="69"/>
      <c r="C22" s="70"/>
      <c r="D22" s="69" t="s">
        <v>27</v>
      </c>
      <c r="E22" s="71"/>
      <c r="F22" s="71"/>
      <c r="G22" s="70"/>
      <c r="H22" s="32"/>
      <c r="I22" s="33"/>
    </row>
    <row r="23" spans="1:10" ht="66" customHeight="1" x14ac:dyDescent="0.2">
      <c r="A23" s="34" t="s">
        <v>21</v>
      </c>
      <c r="B23" s="72" t="s">
        <v>28</v>
      </c>
      <c r="C23" s="73"/>
      <c r="D23" s="72"/>
      <c r="E23" s="74"/>
      <c r="F23" s="74"/>
      <c r="G23" s="73"/>
      <c r="H23" s="35" t="s">
        <v>29</v>
      </c>
      <c r="I23" s="36"/>
    </row>
    <row r="24" spans="1:10" ht="180" customHeight="1" x14ac:dyDescent="0.2">
      <c r="A24" s="83" t="s">
        <v>30</v>
      </c>
      <c r="B24" s="75" t="s">
        <v>31</v>
      </c>
      <c r="C24" s="76"/>
      <c r="D24" s="87" t="s">
        <v>32</v>
      </c>
      <c r="E24" s="88"/>
      <c r="F24" s="88"/>
      <c r="G24" s="89"/>
      <c r="H24" s="93" t="s">
        <v>33</v>
      </c>
      <c r="I24" s="95">
        <f>(0.020291616*(0.018/0.2)) * 1 * 4.59*0.7 * 0.85*1000000</f>
        <v>4987.567608911997</v>
      </c>
      <c r="J24" s="37"/>
    </row>
    <row r="25" spans="1:10" ht="40.15" customHeight="1" x14ac:dyDescent="0.2">
      <c r="A25" s="84"/>
      <c r="B25" s="85"/>
      <c r="C25" s="86"/>
      <c r="D25" s="90"/>
      <c r="E25" s="91"/>
      <c r="F25" s="91"/>
      <c r="G25" s="92"/>
      <c r="H25" s="94"/>
      <c r="I25" s="96"/>
    </row>
    <row r="26" spans="1:10" ht="14.45" customHeight="1" x14ac:dyDescent="0.2">
      <c r="A26" s="28" t="s">
        <v>21</v>
      </c>
      <c r="B26" s="80" t="s">
        <v>22</v>
      </c>
      <c r="C26" s="81"/>
      <c r="D26" s="80"/>
      <c r="E26" s="82"/>
      <c r="F26" s="82"/>
      <c r="G26" s="81"/>
      <c r="H26" s="29"/>
      <c r="I26" s="30"/>
    </row>
    <row r="27" spans="1:10" ht="35.450000000000003" customHeight="1" x14ac:dyDescent="0.2">
      <c r="A27" s="31" t="s">
        <v>21</v>
      </c>
      <c r="B27" s="69" t="s">
        <v>34</v>
      </c>
      <c r="C27" s="70"/>
      <c r="D27" s="69" t="s">
        <v>35</v>
      </c>
      <c r="E27" s="71"/>
      <c r="F27" s="71"/>
      <c r="G27" s="70"/>
      <c r="H27" s="32"/>
      <c r="I27" s="33"/>
    </row>
    <row r="28" spans="1:10" ht="47.45" customHeight="1" x14ac:dyDescent="0.2">
      <c r="A28" s="31" t="s">
        <v>21</v>
      </c>
      <c r="B28" s="69"/>
      <c r="C28" s="70"/>
      <c r="D28" s="69" t="s">
        <v>25</v>
      </c>
      <c r="E28" s="71"/>
      <c r="F28" s="71"/>
      <c r="G28" s="70"/>
      <c r="H28" s="32"/>
      <c r="I28" s="33"/>
    </row>
    <row r="29" spans="1:10" ht="39" customHeight="1" x14ac:dyDescent="0.2">
      <c r="A29" s="31" t="s">
        <v>21</v>
      </c>
      <c r="B29" s="69"/>
      <c r="C29" s="70"/>
      <c r="D29" s="69" t="s">
        <v>36</v>
      </c>
      <c r="E29" s="71"/>
      <c r="F29" s="71"/>
      <c r="G29" s="70"/>
      <c r="H29" s="32"/>
      <c r="I29" s="33"/>
    </row>
    <row r="30" spans="1:10" ht="38.450000000000003" customHeight="1" x14ac:dyDescent="0.2">
      <c r="A30" s="34" t="s">
        <v>21</v>
      </c>
      <c r="B30" s="72" t="s">
        <v>28</v>
      </c>
      <c r="C30" s="73"/>
      <c r="D30" s="72"/>
      <c r="E30" s="74"/>
      <c r="F30" s="74"/>
      <c r="G30" s="73"/>
      <c r="H30" s="38" t="s">
        <v>37</v>
      </c>
      <c r="I30" s="36"/>
    </row>
    <row r="31" spans="1:10" ht="129" customHeight="1" x14ac:dyDescent="0.2">
      <c r="A31" s="24" t="s">
        <v>38</v>
      </c>
      <c r="B31" s="75" t="s">
        <v>39</v>
      </c>
      <c r="C31" s="76"/>
      <c r="D31" s="77" t="s">
        <v>40</v>
      </c>
      <c r="E31" s="78"/>
      <c r="F31" s="78"/>
      <c r="G31" s="79"/>
      <c r="H31" s="25" t="s">
        <v>41</v>
      </c>
      <c r="I31" s="26">
        <f>(0+ 800 * 1) * 3* 0.5 * 4.59</f>
        <v>5508</v>
      </c>
    </row>
    <row r="32" spans="1:10" ht="13.9" customHeight="1" x14ac:dyDescent="0.2">
      <c r="A32" s="28" t="s">
        <v>21</v>
      </c>
      <c r="B32" s="80" t="s">
        <v>22</v>
      </c>
      <c r="C32" s="81"/>
      <c r="D32" s="80"/>
      <c r="E32" s="82"/>
      <c r="F32" s="82"/>
      <c r="G32" s="81"/>
      <c r="H32" s="29"/>
      <c r="I32" s="30"/>
    </row>
    <row r="33" spans="1:256" ht="32.450000000000003" customHeight="1" x14ac:dyDescent="0.2">
      <c r="A33" s="31" t="s">
        <v>21</v>
      </c>
      <c r="B33" s="69" t="s">
        <v>34</v>
      </c>
      <c r="C33" s="70"/>
      <c r="D33" s="69" t="s">
        <v>42</v>
      </c>
      <c r="E33" s="71"/>
      <c r="F33" s="71"/>
      <c r="G33" s="70"/>
      <c r="H33" s="32"/>
      <c r="I33" s="33"/>
    </row>
    <row r="34" spans="1:256" ht="46.9" customHeight="1" x14ac:dyDescent="0.2">
      <c r="A34" s="31" t="s">
        <v>21</v>
      </c>
      <c r="B34" s="69"/>
      <c r="C34" s="70"/>
      <c r="D34" s="69" t="s">
        <v>25</v>
      </c>
      <c r="E34" s="71"/>
      <c r="F34" s="71"/>
      <c r="G34" s="70"/>
      <c r="H34" s="32"/>
      <c r="I34" s="33"/>
    </row>
    <row r="35" spans="1:256" ht="39.75" customHeight="1" x14ac:dyDescent="0.2">
      <c r="A35" s="34" t="s">
        <v>21</v>
      </c>
      <c r="B35" s="72" t="s">
        <v>28</v>
      </c>
      <c r="C35" s="73"/>
      <c r="D35" s="72"/>
      <c r="E35" s="74"/>
      <c r="F35" s="74"/>
      <c r="G35" s="73"/>
      <c r="H35" s="35" t="s">
        <v>43</v>
      </c>
      <c r="I35" s="36"/>
    </row>
    <row r="36" spans="1:256" ht="18" customHeight="1" x14ac:dyDescent="0.2">
      <c r="A36" s="39" t="s">
        <v>44</v>
      </c>
      <c r="B36" s="66" t="s">
        <v>45</v>
      </c>
      <c r="C36" s="67"/>
      <c r="D36" s="66"/>
      <c r="E36" s="68"/>
      <c r="F36" s="68"/>
      <c r="G36" s="67"/>
      <c r="H36" s="40"/>
      <c r="I36" s="41">
        <f>ROUND(SUM(I17:I35),2)</f>
        <v>180463.77</v>
      </c>
      <c r="J36" s="42"/>
    </row>
    <row r="37" spans="1:256" ht="35.25" customHeight="1" x14ac:dyDescent="0.2">
      <c r="A37" s="43" t="s">
        <v>46</v>
      </c>
      <c r="B37" s="63" t="s">
        <v>47</v>
      </c>
      <c r="C37" s="64"/>
      <c r="D37" s="63"/>
      <c r="E37" s="65"/>
      <c r="F37" s="65"/>
      <c r="G37" s="64"/>
      <c r="H37" s="44" t="s">
        <v>48</v>
      </c>
      <c r="I37" s="45">
        <f>I36*0.1</f>
        <v>18046.377</v>
      </c>
    </row>
    <row r="38" spans="1:256" ht="52.5" customHeight="1" x14ac:dyDescent="0.2">
      <c r="A38" s="43" t="s">
        <v>49</v>
      </c>
      <c r="B38" s="58" t="s">
        <v>50</v>
      </c>
      <c r="C38" s="59"/>
      <c r="D38" s="60"/>
      <c r="E38" s="61"/>
      <c r="F38" s="61"/>
      <c r="G38" s="62"/>
      <c r="H38" s="44"/>
      <c r="I38" s="46">
        <v>10200</v>
      </c>
    </row>
    <row r="39" spans="1:256" ht="46.9" customHeight="1" x14ac:dyDescent="0.2">
      <c r="A39" s="43" t="s">
        <v>51</v>
      </c>
      <c r="B39" s="58" t="s">
        <v>52</v>
      </c>
      <c r="C39" s="59"/>
      <c r="D39" s="60"/>
      <c r="E39" s="61"/>
      <c r="F39" s="61"/>
      <c r="G39" s="62"/>
      <c r="H39" s="44"/>
      <c r="I39" s="45">
        <v>136650</v>
      </c>
    </row>
    <row r="40" spans="1:256" ht="13.9" customHeight="1" x14ac:dyDescent="0.2">
      <c r="A40" s="43" t="s">
        <v>53</v>
      </c>
      <c r="B40" s="63" t="s">
        <v>54</v>
      </c>
      <c r="C40" s="64"/>
      <c r="D40" s="63"/>
      <c r="E40" s="65"/>
      <c r="F40" s="65"/>
      <c r="G40" s="64"/>
      <c r="H40" s="47" t="s">
        <v>55</v>
      </c>
      <c r="I40" s="45">
        <f>ROUND(SUM(I36:I39),2)</f>
        <v>345360.15</v>
      </c>
    </row>
    <row r="41" spans="1:256" ht="13.9" customHeight="1" x14ac:dyDescent="0.2">
      <c r="A41" s="43" t="s">
        <v>56</v>
      </c>
      <c r="B41" s="63" t="s">
        <v>57</v>
      </c>
      <c r="C41" s="64"/>
      <c r="D41" s="63"/>
      <c r="E41" s="65"/>
      <c r="F41" s="65"/>
      <c r="G41" s="64"/>
      <c r="H41" s="47" t="s">
        <v>58</v>
      </c>
      <c r="I41" s="45">
        <f>I40*0.2</f>
        <v>69072.030000000013</v>
      </c>
    </row>
    <row r="42" spans="1:256" ht="13.9" customHeight="1" x14ac:dyDescent="0.2">
      <c r="A42" s="43" t="s">
        <v>59</v>
      </c>
      <c r="B42" s="55" t="s">
        <v>60</v>
      </c>
      <c r="C42" s="56"/>
      <c r="D42" s="55"/>
      <c r="E42" s="57"/>
      <c r="F42" s="57"/>
      <c r="G42" s="56"/>
      <c r="H42" s="48" t="s">
        <v>61</v>
      </c>
      <c r="I42" s="49">
        <f>ROUND(I40+I41,2)</f>
        <v>414432.18</v>
      </c>
    </row>
    <row r="43" spans="1:256" x14ac:dyDescent="0.2">
      <c r="A43" s="50"/>
      <c r="B43" s="50"/>
      <c r="C43" s="50"/>
      <c r="D43" s="50"/>
      <c r="E43" s="50"/>
      <c r="F43" s="50"/>
      <c r="G43" s="50"/>
      <c r="H43" s="50"/>
      <c r="I43" s="50"/>
    </row>
    <row r="44" spans="1:256" s="51" customFormat="1" ht="27" customHeight="1" x14ac:dyDescent="0.2">
      <c r="A44" s="10" t="s">
        <v>62</v>
      </c>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s="52" customFormat="1" ht="27" customHeight="1" x14ac:dyDescent="0.2">
      <c r="A45" s="10" t="s">
        <v>63</v>
      </c>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s="50" customFormat="1" ht="27" customHeight="1" x14ac:dyDescent="0.2">
      <c r="A46" s="10" t="s">
        <v>64</v>
      </c>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s="54" customFormat="1" ht="27" customHeight="1" x14ac:dyDescent="0.2">
      <c r="A47" s="53" t="s">
        <v>65</v>
      </c>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s="52" customFormat="1" ht="27" customHeight="1" x14ac:dyDescent="0.2">
      <c r="A48" s="10" t="s">
        <v>66</v>
      </c>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sheetData>
  <mergeCells count="63">
    <mergeCell ref="A13:I13"/>
    <mergeCell ref="C1:I1"/>
    <mergeCell ref="A3:D3"/>
    <mergeCell ref="A4:C4"/>
    <mergeCell ref="A10:H10"/>
    <mergeCell ref="A11:H11"/>
    <mergeCell ref="B15:C15"/>
    <mergeCell ref="D15:G15"/>
    <mergeCell ref="B16:C16"/>
    <mergeCell ref="D16:G16"/>
    <mergeCell ref="B17:C17"/>
    <mergeCell ref="D17:G17"/>
    <mergeCell ref="B18:C18"/>
    <mergeCell ref="D18:G18"/>
    <mergeCell ref="B19:C19"/>
    <mergeCell ref="D19:G19"/>
    <mergeCell ref="B20:C20"/>
    <mergeCell ref="D20:G20"/>
    <mergeCell ref="B26:C26"/>
    <mergeCell ref="D26:G26"/>
    <mergeCell ref="B21:C21"/>
    <mergeCell ref="D21:G21"/>
    <mergeCell ref="B22:C22"/>
    <mergeCell ref="D22:G22"/>
    <mergeCell ref="B23:C23"/>
    <mergeCell ref="D23:G23"/>
    <mergeCell ref="A24:A25"/>
    <mergeCell ref="B24:C25"/>
    <mergeCell ref="D24:G25"/>
    <mergeCell ref="H24:H25"/>
    <mergeCell ref="I24:I25"/>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42:C42"/>
    <mergeCell ref="D42:G42"/>
    <mergeCell ref="B39:C39"/>
    <mergeCell ref="D39:G39"/>
    <mergeCell ref="B40:C40"/>
    <mergeCell ref="D40:G40"/>
    <mergeCell ref="B41:C41"/>
    <mergeCell ref="D41:G41"/>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КЛ ТП-755 рек.дж</vt:lpstr>
      <vt:lpstr>'КЛ ТП-755 рек.дж'!Заголовки_для_печати</vt:lpstr>
      <vt:lpstr>'КЛ ТП-755 рек.дж'!Область_печати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cp:lastPrinted>2021-06-04T07:36:55Z</cp:lastPrinted>
  <dcterms:created xsi:type="dcterms:W3CDTF">2021-06-04T07:29:33Z</dcterms:created>
  <dcterms:modified xsi:type="dcterms:W3CDTF">2021-06-04T07:54:27Z</dcterms:modified>
</cp:coreProperties>
</file>