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19440" windowHeight="13140"/>
  </bookViews>
  <sheets>
    <sheet name="КЛ Гвард-Чайковс" sheetId="4" r:id="rId1"/>
    <sheet name="Лист1" sheetId="1" r:id="rId2"/>
    <sheet name="Лист2" sheetId="2" r:id="rId3"/>
    <sheet name="Лист3" sheetId="3" r:id="rId4"/>
  </sheets>
  <definedNames>
    <definedName name="_xlnm.Print_Titles" localSheetId="0">'КЛ Гвард-Чайковс'!$17:$17</definedName>
    <definedName name="_xlnm.Print_Area" localSheetId="0">'КЛ Гвард-Чайковс'!$A$1:$I$72</definedName>
  </definedNames>
  <calcPr calcId="181029" refMode="R1C1"/>
</workbook>
</file>

<file path=xl/calcChain.xml><?xml version="1.0" encoding="utf-8"?>
<calcChain xmlns="http://schemas.openxmlformats.org/spreadsheetml/2006/main">
  <c r="G9" i="4" l="1"/>
  <c r="I18" i="4" l="1"/>
  <c r="I51" i="4" s="1"/>
  <c r="I46" i="4"/>
  <c r="I39" i="4"/>
  <c r="I32" i="4"/>
  <c r="I25" i="4"/>
  <c r="I52" i="4" l="1"/>
  <c r="I55" i="4" s="1"/>
  <c r="I56" i="4" l="1"/>
  <c r="I57" i="4" s="1"/>
</calcChain>
</file>

<file path=xl/sharedStrings.xml><?xml version="1.0" encoding="utf-8"?>
<sst xmlns="http://schemas.openxmlformats.org/spreadsheetml/2006/main" count="131" uniqueCount="76">
  <si>
    <t>Директор</t>
  </si>
  <si>
    <t xml:space="preserve">ООО «ГорЭнергоСервис»                                                                                                                                                                           </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</si>
  <si>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</si>
  <si>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</si>
  <si>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</si>
  <si>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</si>
  <si>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</si>
  <si>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</si>
  <si>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</si>
  <si>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</si>
  <si>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Х=141(м) 
Количество = 2</t>
  </si>
  <si>
    <t/>
  </si>
  <si>
    <t>Коэффициенты</t>
  </si>
  <si>
    <t>Стадия: Рабочая документация</t>
  </si>
  <si>
    <t>Кст = 0.6</t>
  </si>
  <si>
    <t>K1 = 1.05
Глава 2.8, п.2.8.1.1</t>
  </si>
  <si>
    <t>K2 = 1.2
Глава 2.8, п.2.8.1.1</t>
  </si>
  <si>
    <t>Разделы документации</t>
  </si>
  <si>
    <t>(24.5% + 23.5% + 2.5% + 17.0% + 5.0% + 10.0%) = 82.5%</t>
  </si>
  <si>
    <t>2</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</si>
  <si>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РП-Дачный - ТП-538 (I и II с.ш)</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</si>
  <si>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Х=121(м) 
Количество = 2</t>
  </si>
  <si>
    <t>3</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</si>
  <si>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РП-Дачный - ТП-1141 (I  с.ш)</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</si>
  <si>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Х=144(м) 
Количество = 1</t>
  </si>
  <si>
    <t>4</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</si>
  <si>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РП-Дачный - ТП-752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</si>
  <si>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Х=124(м) 
Количество = 1</t>
  </si>
  <si>
    <t>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</si>
  <si>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</si>
  <si>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4</t>
  </si>
  <si>
    <t>Стадия: Рабочий проект</t>
  </si>
  <si>
    <t>Кст = 0.50</t>
  </si>
  <si>
    <t>(100%) = 100%</t>
  </si>
  <si>
    <t>6</t>
  </si>
  <si>
    <t>Итого по смете:</t>
  </si>
  <si>
    <t>7</t>
  </si>
  <si>
    <t>Сбор исходных данных</t>
  </si>
  <si>
    <t>10% от п.6</t>
  </si>
  <si>
    <t>8</t>
  </si>
  <si>
    <t xml:space="preserve">Согласование с организациями города
</t>
  </si>
  <si>
    <t>9</t>
  </si>
  <si>
    <t xml:space="preserve">Инженерно-геодезические изыскания
</t>
  </si>
  <si>
    <t>10</t>
  </si>
  <si>
    <t>Итого без НДС</t>
  </si>
  <si>
    <t>Сумма от п.6-9</t>
  </si>
  <si>
    <t>11</t>
  </si>
  <si>
    <t>НДС</t>
  </si>
  <si>
    <t>20% от п.10</t>
  </si>
  <si>
    <t>12</t>
  </si>
  <si>
    <t>Всего по смете:</t>
  </si>
  <si>
    <t>Сумма от п.10-11</t>
  </si>
  <si>
    <t>Составил:</t>
  </si>
  <si>
    <t>Проверил:</t>
  </si>
  <si>
    <t xml:space="preserve">Смета № </t>
  </si>
  <si>
    <t>Ктек = 4.59
Письмо Минстроя России от 04.05.2021 г. №18410-ИФ/09 прил.3</t>
  </si>
  <si>
    <t>(A + B * Xзад) * Количество * Кст * Ктек * K1 * K2
(7763 руб + 42 руб * 141) * 2 * 0.6 * 4.59 * 1.05 * 1.2 * 0.825</t>
  </si>
  <si>
    <t>(A + B * Xзад) * Количество * Кст * Ктек * K1 * K2
(7763 руб + 42 руб * 121) * 2 * 0.6 * 4.59 * 1.05 * 1.2 * 0.825</t>
  </si>
  <si>
    <t>(A + B * Xзад) * Количество * Кст * Ктек * K1 * K2
(7763 руб + 42 руб * 144) * 1 * 0.6 * 4.59 * 1.05 * 1.2 * 0.825</t>
  </si>
  <si>
    <t>(A + B * Xзад) * Количество * Кст * Ктек * K1 * K2
(7763 руб + 42 руб * 124) * 1 * 0.6 * 4.59 * 1.05 * 1.2 * 0.825</t>
  </si>
  <si>
    <t>(A + B * Xзад) * Количество * Кст * Ктек
(0 руб + 800 руб * 1) * 4 * 0.50 * 4.59</t>
  </si>
  <si>
    <t>Ведущий инженер-сметчик ООО "ГЭС"</t>
  </si>
  <si>
    <t xml:space="preserve">_____________________ГолахО.И. </t>
  </si>
  <si>
    <t>_____________________Шокурова Ю.Н.</t>
  </si>
  <si>
    <t>ПОДРЯДЧИК</t>
  </si>
  <si>
    <t xml:space="preserve">ЗАКАЗЧИК   </t>
  </si>
  <si>
    <t>_____________А.Н.Куликов</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</si>
  <si>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РП-Дачный - ТП-1141(II с.ш нитка А и Б)</t>
    </r>
  </si>
  <si>
    <t>Проектирование 2КЛ-10кВ и КЛ-10кВ направлений: РП-Дачный - ТП-1141 II с.ш нитка А и Б; РП-Дачный - ТП-538 I и II с.ш; РП-Дачный - ТП-752 и РП-Дачный - ТП-1141 I c.ш по адресу: г.Саратов, ул.Гвардейская пересечение с ул.Чайковского</t>
  </si>
  <si>
    <t xml:space="preserve"> Приложение  № _____ к договору № _______ от "____"_______________ 2021г. </t>
  </si>
  <si>
    <t>СОГЛАСОВАНО</t>
  </si>
  <si>
    <t>УТВЕРЖДАЮ</t>
  </si>
  <si>
    <t>"______" ________________  2021г.</t>
  </si>
  <si>
    <t>Генеральный директор</t>
  </si>
  <si>
    <t>ЗАО "СПГЭС"</t>
  </si>
  <si>
    <t>_____________С.В. Козин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</si>
</sst>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6" fillId="0" borderId="24">
      <alignment horizontal="center"/>
    </xf>
    <xf numFmtId="0" fontId="3" fillId="0" borderId="0">
      <alignment vertical="top"/>
    </xf>
    <xf numFmtId="0" fontId="17" fillId="0" borderId="24">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4">
      <alignment horizontal="center" wrapText="1"/>
    </xf>
    <xf numFmtId="0" fontId="3" fillId="0" borderId="0">
      <alignment vertical="top"/>
    </xf>
    <xf numFmtId="0" fontId="17" fillId="0" borderId="24">
      <alignment horizontal="center"/>
    </xf>
    <xf numFmtId="0" fontId="2" fillId="0" borderId="0"/>
    <xf numFmtId="0" fontId="17" fillId="0" borderId="0"/>
    <xf numFmtId="0" fontId="17" fillId="0" borderId="24">
      <alignment horizontal="center" wrapText="1"/>
    </xf>
    <xf numFmtId="0" fontId="17" fillId="0" borderId="24">
      <alignment horizontal="center"/>
    </xf>
    <xf numFmtId="0" fontId="17" fillId="0" borderId="24">
      <alignment horizontal="center" wrapText="1"/>
    </xf>
    <xf numFmtId="0" fontId="17" fillId="0" borderId="24">
      <alignment horizontal="center"/>
    </xf>
    <xf numFmtId="0" fontId="17" fillId="0" borderId="0">
      <alignment horizontal="center" vertical="top" wrapText="1"/>
    </xf>
    <xf numFmtId="0" fontId="17"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0" borderId="0">
      <alignment horizontal="left" vertical="top"/>
    </xf>
    <xf numFmtId="0" fontId="17" fillId="0" borderId="0"/>
  </cellStyleXfs>
  <cellXfs count="90">
    <xf numFmtId="0" fontId="0" fillId="0" borderId="0" xfId="0"/>
    <xf numFmtId="0" fontId="4" fillId="0" borderId="0" xfId="2" applyFont="1"/>
    <xf numFmtId="0" fontId="2" fillId="0" borderId="0" xfId="2" applyFont="1"/>
    <xf numFmtId="0" fontId="5" fillId="0" borderId="0" xfId="2" applyFont="1"/>
    <xf numFmtId="0" fontId="7" fillId="0" borderId="0" xfId="0" applyFont="1" applyAlignment="1"/>
    <xf numFmtId="0" fontId="4" fillId="0" borderId="0" xfId="0" applyFont="1"/>
    <xf numFmtId="0" fontId="7" fillId="0" borderId="0" xfId="0" applyFont="1"/>
    <xf numFmtId="0" fontId="4" fillId="0" borderId="0" xfId="0" applyFont="1" applyAlignment="1">
      <alignment horizontal="center"/>
    </xf>
    <xf numFmtId="0" fontId="4" fillId="0" borderId="0" xfId="0" applyFont="1" applyAlignment="1">
      <alignment horizontal="centerContinuous"/>
    </xf>
    <xf numFmtId="0" fontId="9" fillId="0" borderId="0" xfId="0" applyFont="1" applyAlignment="1">
      <alignment horizontal="center" vertical="top"/>
    </xf>
    <xf numFmtId="0" fontId="10" fillId="0" borderId="2" xfId="0" applyNumberFormat="1" applyFont="1" applyBorder="1" applyAlignment="1">
      <alignment horizontal="center" vertical="top" wrapText="1"/>
    </xf>
    <xf numFmtId="0" fontId="11" fillId="0" borderId="2" xfId="0" applyNumberFormat="1" applyFont="1" applyBorder="1" applyAlignment="1">
      <alignment horizontal="center" vertical="top" wrapText="1"/>
    </xf>
    <xf numFmtId="49" fontId="6" fillId="0" borderId="2" xfId="0" applyNumberFormat="1" applyFont="1" applyBorder="1" applyAlignment="1">
      <alignment horizontal="center" wrapText="1"/>
    </xf>
    <xf numFmtId="0" fontId="6" fillId="0" borderId="2" xfId="0" applyNumberFormat="1" applyFont="1" applyBorder="1" applyAlignment="1">
      <alignment horizontal="center" wrapText="1"/>
    </xf>
    <xf numFmtId="49" fontId="12" fillId="0" borderId="9" xfId="0" applyNumberFormat="1" applyFont="1" applyBorder="1" applyAlignment="1">
      <alignment horizontal="center" vertical="top" wrapText="1"/>
    </xf>
    <xf numFmtId="0" fontId="14" fillId="0" borderId="9"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2" fontId="4" fillId="0" borderId="0" xfId="0" applyNumberFormat="1" applyFont="1"/>
    <xf numFmtId="49" fontId="12" fillId="0" borderId="13" xfId="0" applyNumberFormat="1" applyFont="1" applyBorder="1" applyAlignment="1">
      <alignment horizontal="right" vertical="top" wrapText="1"/>
    </xf>
    <xf numFmtId="0" fontId="12" fillId="0" borderId="13" xfId="0" applyNumberFormat="1" applyFont="1" applyBorder="1" applyAlignment="1">
      <alignment horizontal="left" vertical="top" wrapText="1"/>
    </xf>
    <xf numFmtId="0" fontId="12" fillId="0" borderId="13" xfId="0" applyNumberFormat="1" applyFont="1" applyBorder="1" applyAlignment="1">
      <alignment horizontal="right" vertical="top" wrapText="1"/>
    </xf>
    <xf numFmtId="49" fontId="12" fillId="0" borderId="17" xfId="0" applyNumberFormat="1" applyFont="1" applyBorder="1" applyAlignment="1">
      <alignment horizontal="right" vertical="top" wrapText="1"/>
    </xf>
    <xf numFmtId="0" fontId="6" fillId="0" borderId="17" xfId="0" applyNumberFormat="1" applyFont="1" applyBorder="1" applyAlignment="1">
      <alignment horizontal="left" vertical="top" wrapText="1"/>
    </xf>
    <xf numFmtId="0" fontId="6" fillId="0" borderId="17" xfId="0" applyNumberFormat="1" applyFont="1" applyBorder="1" applyAlignment="1">
      <alignment horizontal="right" vertical="top" wrapText="1"/>
    </xf>
    <xf numFmtId="49" fontId="12" fillId="0" borderId="21" xfId="0" applyNumberFormat="1" applyFont="1" applyBorder="1" applyAlignment="1">
      <alignment horizontal="right" vertical="top" wrapText="1"/>
    </xf>
    <xf numFmtId="0" fontId="15" fillId="0" borderId="21" xfId="0" applyNumberFormat="1" applyFont="1" applyBorder="1" applyAlignment="1">
      <alignment horizontal="left" vertical="top" wrapText="1"/>
    </xf>
    <xf numFmtId="0" fontId="6" fillId="0" borderId="21" xfId="0" applyNumberFormat="1" applyFont="1" applyBorder="1" applyAlignment="1">
      <alignment horizontal="right" vertical="top" wrapText="1"/>
    </xf>
    <xf numFmtId="49" fontId="12" fillId="0" borderId="21" xfId="0" applyNumberFormat="1" applyFont="1" applyBorder="1" applyAlignment="1">
      <alignment horizontal="center" vertical="top" wrapText="1"/>
    </xf>
    <xf numFmtId="0" fontId="12" fillId="0" borderId="21" xfId="0" applyNumberFormat="1" applyFont="1" applyBorder="1" applyAlignment="1">
      <alignment horizontal="left" vertical="top" wrapText="1"/>
    </xf>
    <xf numFmtId="4" fontId="12" fillId="0" borderId="21" xfId="0" applyNumberFormat="1" applyFont="1" applyBorder="1" applyAlignment="1">
      <alignment horizontal="right" vertical="top" wrapText="1"/>
    </xf>
    <xf numFmtId="4" fontId="4" fillId="0" borderId="0" xfId="0" applyNumberFormat="1" applyFont="1"/>
    <xf numFmtId="49" fontId="12" fillId="0" borderId="24" xfId="0" applyNumberFormat="1" applyFont="1" applyBorder="1" applyAlignment="1">
      <alignment horizontal="center" vertical="top" wrapText="1"/>
    </xf>
    <xf numFmtId="0" fontId="6" fillId="0" borderId="24" xfId="0" applyNumberFormat="1" applyFont="1" applyBorder="1" applyAlignment="1">
      <alignment horizontal="left" vertical="top" wrapText="1"/>
    </xf>
    <xf numFmtId="4" fontId="6" fillId="0" borderId="24" xfId="0" applyNumberFormat="1" applyFont="1" applyBorder="1" applyAlignment="1">
      <alignment horizontal="right" vertical="top" wrapText="1"/>
    </xf>
    <xf numFmtId="4" fontId="6" fillId="0" borderId="24" xfId="0" applyNumberFormat="1" applyFont="1" applyFill="1" applyBorder="1" applyAlignment="1">
      <alignment horizontal="right" vertical="top" wrapText="1"/>
    </xf>
    <xf numFmtId="0" fontId="15" fillId="0" borderId="24" xfId="0" applyNumberFormat="1" applyFont="1" applyBorder="1" applyAlignment="1">
      <alignment horizontal="left" vertical="top" wrapText="1"/>
    </xf>
    <xf numFmtId="0" fontId="13" fillId="0" borderId="24" xfId="0" applyNumberFormat="1" applyFont="1" applyBorder="1" applyAlignment="1">
      <alignment horizontal="left" vertical="top" wrapText="1"/>
    </xf>
    <xf numFmtId="4" fontId="12" fillId="0" borderId="24" xfId="0" applyNumberFormat="1" applyFont="1" applyBorder="1" applyAlignment="1">
      <alignment horizontal="right" vertical="top" wrapText="1"/>
    </xf>
    <xf numFmtId="0" fontId="6" fillId="0" borderId="0" xfId="0" applyNumberFormat="1" applyFont="1" applyAlignment="1">
      <alignment wrapText="1"/>
    </xf>
    <xf numFmtId="0" fontId="18" fillId="0" borderId="0" xfId="0" applyFont="1"/>
    <xf numFmtId="0" fontId="6" fillId="0" borderId="0" xfId="0" applyNumberFormat="1" applyFont="1" applyAlignment="1">
      <alignment horizontal="left" vertical="top"/>
    </xf>
    <xf numFmtId="0" fontId="6" fillId="0" borderId="0" xfId="0" applyNumberFormat="1" applyFont="1"/>
    <xf numFmtId="0" fontId="19" fillId="0" borderId="0" xfId="0" applyFont="1"/>
    <xf numFmtId="0" fontId="11" fillId="0" borderId="0" xfId="0" applyNumberFormat="1" applyFont="1" applyAlignment="1">
      <alignment wrapText="1"/>
    </xf>
    <xf numFmtId="0" fontId="2" fillId="0" borderId="0" xfId="0" applyFont="1"/>
    <xf numFmtId="0" fontId="2" fillId="0" borderId="0" xfId="1" applyFont="1"/>
    <xf numFmtId="0" fontId="2" fillId="0" borderId="0" xfId="1" applyNumberFormat="1" applyFont="1"/>
    <xf numFmtId="0" fontId="2" fillId="0" borderId="0" xfId="1" applyNumberFormat="1" applyFont="1" applyAlignment="1"/>
    <xf numFmtId="0" fontId="6" fillId="0" borderId="0" xfId="0" applyFont="1"/>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2" fillId="0" borderId="27" xfId="0" applyNumberFormat="1" applyFont="1" applyBorder="1" applyAlignment="1">
      <alignment horizontal="left" vertical="top" wrapText="1"/>
    </xf>
    <xf numFmtId="0" fontId="6" fillId="0" borderId="25" xfId="0" applyNumberFormat="1" applyFont="1" applyBorder="1" applyAlignment="1">
      <alignment horizontal="left" vertical="center" wrapText="1"/>
    </xf>
    <xf numFmtId="0" fontId="6" fillId="0" borderId="26" xfId="0" applyNumberFormat="1" applyFont="1" applyBorder="1" applyAlignment="1">
      <alignment horizontal="left" vertical="center" wrapText="1"/>
    </xf>
    <xf numFmtId="0" fontId="6" fillId="0" borderId="25" xfId="0" applyNumberFormat="1" applyFont="1" applyBorder="1" applyAlignment="1">
      <alignment horizontal="center" vertical="top" wrapText="1"/>
    </xf>
    <xf numFmtId="0" fontId="6" fillId="0" borderId="27" xfId="0" applyNumberFormat="1" applyFont="1" applyBorder="1" applyAlignment="1">
      <alignment horizontal="center" vertical="top" wrapText="1"/>
    </xf>
    <xf numFmtId="0" fontId="6" fillId="0" borderId="26" xfId="0" applyNumberFormat="1" applyFont="1" applyBorder="1" applyAlignment="1">
      <alignment horizontal="center" vertical="top" wrapText="1"/>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12" fillId="0" borderId="22" xfId="0" applyNumberFormat="1" applyFont="1" applyBorder="1" applyAlignment="1">
      <alignment horizontal="left" vertical="top" wrapText="1"/>
    </xf>
    <xf numFmtId="0" fontId="12" fillId="0" borderId="23" xfId="0" applyNumberFormat="1" applyFont="1" applyBorder="1" applyAlignment="1">
      <alignment horizontal="left" vertical="top" wrapText="1"/>
    </xf>
    <xf numFmtId="0" fontId="12" fillId="0" borderId="1"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6" fillId="0" borderId="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14" fillId="0" borderId="10"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1"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12" fillId="0" borderId="15" xfId="0" applyNumberFormat="1" applyFont="1" applyBorder="1" applyAlignment="1">
      <alignment horizontal="left" vertical="top" wrapText="1"/>
    </xf>
    <xf numFmtId="0" fontId="12" fillId="0" borderId="16"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0" fillId="0" borderId="5" xfId="0" applyNumberFormat="1" applyFont="1" applyBorder="1" applyAlignment="1">
      <alignment horizontal="center" vertical="top" wrapText="1"/>
    </xf>
    <xf numFmtId="0" fontId="7" fillId="0" borderId="0" xfId="0" applyFont="1" applyAlignment="1">
      <alignment horizontal="center"/>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6" fillId="0" borderId="8" xfId="0" applyNumberFormat="1" applyFont="1" applyBorder="1" applyAlignment="1">
      <alignment horizontal="center" wrapText="1"/>
    </xf>
    <xf numFmtId="0" fontId="4" fillId="0" borderId="0" xfId="0" applyFont="1" applyAlignment="1">
      <alignment horizontal="center" wrapText="1"/>
    </xf>
    <xf numFmtId="0" fontId="4" fillId="0" borderId="0" xfId="0" applyFont="1" applyAlignment="1">
      <alignment horizontal="center"/>
    </xf>
    <xf numFmtId="0" fontId="8" fillId="0" borderId="1" xfId="0" applyFont="1" applyBorder="1" applyAlignment="1">
      <alignment horizontal="center" vertic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3"/>
  <sheetViews>
    <sheetView tabSelected="1" topLeftCell="A55" zoomScaleNormal="100" workbookViewId="0">
      <selection activeCell="I56" sqref="I56"/>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21.7109375" style="5" customWidth="1"/>
    <col min="10" max="10" width="12.7109375" style="5" customWidth="1"/>
    <col min="11" max="11" width="13.28515625" style="5" customWidth="1"/>
    <col min="12" max="16384" width="9.140625" style="5"/>
  </cols>
  <sheetData>
    <row r="1" spans="1:256" ht="17.25" customHeight="1" x14ac:dyDescent="0.2">
      <c r="D1" s="44" t="s">
        <v>69</v>
      </c>
    </row>
    <row r="2" spans="1:256" s="47" customFormat="1" ht="17.25" customHeight="1" x14ac:dyDescent="0.2">
      <c r="A2" s="45"/>
      <c r="B2" s="45"/>
      <c r="C2" s="45"/>
      <c r="D2" s="45"/>
      <c r="E2" s="45"/>
      <c r="F2" s="46"/>
      <c r="G2" s="46"/>
      <c r="H2" s="46"/>
      <c r="I2" s="46"/>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c r="HU2" s="45"/>
      <c r="HV2" s="45"/>
      <c r="HW2" s="45"/>
      <c r="HX2" s="45"/>
      <c r="HY2" s="45"/>
      <c r="HZ2" s="45"/>
      <c r="IA2" s="45"/>
      <c r="IB2" s="45"/>
      <c r="IC2" s="45"/>
      <c r="ID2" s="45"/>
      <c r="IE2" s="45"/>
      <c r="IF2" s="45"/>
      <c r="IG2" s="45"/>
      <c r="IH2" s="45"/>
      <c r="II2" s="45"/>
      <c r="IJ2" s="45"/>
      <c r="IK2" s="45"/>
      <c r="IL2" s="45"/>
      <c r="IM2" s="45"/>
      <c r="IN2" s="45"/>
      <c r="IO2" s="45"/>
      <c r="IP2" s="45"/>
      <c r="IQ2" s="45"/>
      <c r="IR2" s="45"/>
      <c r="IS2" s="45"/>
      <c r="IT2" s="45"/>
      <c r="IU2" s="45"/>
      <c r="IV2" s="45"/>
    </row>
    <row r="3" spans="1:256" s="2" customFormat="1" ht="17.25" customHeight="1" x14ac:dyDescent="0.2">
      <c r="A3" s="1" t="s">
        <v>70</v>
      </c>
      <c r="G3" s="1" t="s">
        <v>71</v>
      </c>
    </row>
    <row r="4" spans="1:256" s="2" customFormat="1" ht="17.25" customHeight="1" x14ac:dyDescent="0.2">
      <c r="A4" s="1" t="s">
        <v>64</v>
      </c>
      <c r="G4" s="1" t="s">
        <v>65</v>
      </c>
    </row>
    <row r="5" spans="1:256" s="2" customFormat="1" ht="17.25" customHeight="1" x14ac:dyDescent="0.2">
      <c r="A5" s="1" t="s">
        <v>0</v>
      </c>
      <c r="G5" s="1" t="s">
        <v>73</v>
      </c>
    </row>
    <row r="6" spans="1:256" s="2" customFormat="1" ht="17.25" customHeight="1" x14ac:dyDescent="0.2">
      <c r="A6" s="1" t="s">
        <v>1</v>
      </c>
      <c r="G6" s="1" t="s">
        <v>74</v>
      </c>
    </row>
    <row r="7" spans="1:256" s="48" customFormat="1" ht="17.25" customHeight="1" x14ac:dyDescent="0.2">
      <c r="A7" s="3"/>
      <c r="B7" s="2"/>
      <c r="C7" s="2"/>
      <c r="D7" s="2"/>
      <c r="E7" s="2"/>
      <c r="G7" s="3"/>
    </row>
    <row r="8" spans="1:256" s="2" customFormat="1" ht="17.25" customHeight="1" x14ac:dyDescent="0.2">
      <c r="A8" s="3" t="s">
        <v>66</v>
      </c>
      <c r="G8" s="3" t="s">
        <v>75</v>
      </c>
    </row>
    <row r="9" spans="1:256" ht="17.25" customHeight="1" x14ac:dyDescent="0.2">
      <c r="A9" s="5" t="s">
        <v>72</v>
      </c>
      <c r="G9" s="5" t="str">
        <f>A9</f>
        <v>"______" ________________  2021г.</v>
      </c>
    </row>
    <row r="10" spans="1:256" ht="17.25" customHeight="1" x14ac:dyDescent="0.2"/>
    <row r="11" spans="1:256" ht="15" x14ac:dyDescent="0.25">
      <c r="A11" s="83" t="s">
        <v>54</v>
      </c>
      <c r="B11" s="83"/>
      <c r="C11" s="83"/>
      <c r="D11" s="83"/>
      <c r="E11" s="83"/>
      <c r="F11" s="83"/>
      <c r="G11" s="83"/>
      <c r="H11" s="83"/>
      <c r="I11" s="4"/>
    </row>
    <row r="12" spans="1:256" ht="15" x14ac:dyDescent="0.25">
      <c r="A12" s="87" t="s">
        <v>2</v>
      </c>
      <c r="B12" s="88"/>
      <c r="C12" s="88"/>
      <c r="D12" s="88"/>
      <c r="E12" s="88"/>
      <c r="F12" s="88"/>
      <c r="G12" s="88"/>
      <c r="H12" s="88"/>
      <c r="I12" s="4"/>
    </row>
    <row r="13" spans="1:256" ht="15" x14ac:dyDescent="0.25">
      <c r="E13" s="6"/>
    </row>
    <row r="14" spans="1:256" ht="42.6" customHeight="1" x14ac:dyDescent="0.2">
      <c r="A14" s="89" t="s">
        <v>68</v>
      </c>
      <c r="B14" s="89"/>
      <c r="C14" s="89"/>
      <c r="D14" s="89"/>
      <c r="E14" s="89"/>
      <c r="F14" s="89"/>
      <c r="G14" s="89"/>
      <c r="H14" s="89"/>
      <c r="I14" s="89"/>
    </row>
    <row r="15" spans="1:256" ht="14.25" customHeight="1" x14ac:dyDescent="0.2">
      <c r="A15" s="7"/>
      <c r="D15" s="8"/>
      <c r="E15" s="9" t="s">
        <v>3</v>
      </c>
    </row>
    <row r="16" spans="1:256" ht="105" customHeight="1" x14ac:dyDescent="0.2">
      <c r="A16" s="10" t="s">
        <v>4</v>
      </c>
      <c r="B16" s="80" t="s">
        <v>5</v>
      </c>
      <c r="C16" s="81"/>
      <c r="D16" s="80" t="s">
        <v>6</v>
      </c>
      <c r="E16" s="82"/>
      <c r="F16" s="82"/>
      <c r="G16" s="81"/>
      <c r="H16" s="11" t="s">
        <v>7</v>
      </c>
      <c r="I16" s="10" t="s">
        <v>8</v>
      </c>
    </row>
    <row r="17" spans="1:10" x14ac:dyDescent="0.2">
      <c r="A17" s="12" t="s">
        <v>9</v>
      </c>
      <c r="B17" s="84">
        <v>2</v>
      </c>
      <c r="C17" s="85"/>
      <c r="D17" s="84">
        <v>3</v>
      </c>
      <c r="E17" s="86"/>
      <c r="F17" s="86"/>
      <c r="G17" s="85"/>
      <c r="H17" s="13">
        <v>4</v>
      </c>
      <c r="I17" s="13">
        <v>5</v>
      </c>
    </row>
    <row r="18" spans="1:10" ht="150.75" customHeight="1" x14ac:dyDescent="0.2">
      <c r="A18" s="14" t="s">
        <v>9</v>
      </c>
      <c r="B18" s="69" t="s">
        <v>67</v>
      </c>
      <c r="C18" s="70"/>
      <c r="D18" s="77" t="s">
        <v>10</v>
      </c>
      <c r="E18" s="78"/>
      <c r="F18" s="78"/>
      <c r="G18" s="79"/>
      <c r="H18" s="15" t="s">
        <v>56</v>
      </c>
      <c r="I18" s="16">
        <f>(7763+42*141)*2*0.6*4.59*1.05*1.2*0.825</f>
        <v>78354.370710000003</v>
      </c>
      <c r="J18" s="17"/>
    </row>
    <row r="19" spans="1:10" ht="13.9" customHeight="1" x14ac:dyDescent="0.2">
      <c r="A19" s="18" t="s">
        <v>11</v>
      </c>
      <c r="B19" s="74" t="s">
        <v>12</v>
      </c>
      <c r="C19" s="75"/>
      <c r="D19" s="74"/>
      <c r="E19" s="76"/>
      <c r="F19" s="76"/>
      <c r="G19" s="75"/>
      <c r="H19" s="19"/>
      <c r="I19" s="20"/>
    </row>
    <row r="20" spans="1:10" ht="30" customHeight="1" x14ac:dyDescent="0.2">
      <c r="A20" s="21" t="s">
        <v>11</v>
      </c>
      <c r="B20" s="63" t="s">
        <v>13</v>
      </c>
      <c r="C20" s="64"/>
      <c r="D20" s="63" t="s">
        <v>14</v>
      </c>
      <c r="E20" s="65"/>
      <c r="F20" s="65"/>
      <c r="G20" s="64"/>
      <c r="H20" s="22"/>
      <c r="I20" s="23"/>
    </row>
    <row r="21" spans="1:10" ht="52.9" customHeight="1" x14ac:dyDescent="0.2">
      <c r="A21" s="21" t="s">
        <v>11</v>
      </c>
      <c r="B21" s="63"/>
      <c r="C21" s="64"/>
      <c r="D21" s="63" t="s">
        <v>55</v>
      </c>
      <c r="E21" s="65"/>
      <c r="F21" s="65"/>
      <c r="G21" s="64"/>
      <c r="H21" s="22"/>
      <c r="I21" s="23"/>
    </row>
    <row r="22" spans="1:10" ht="33" customHeight="1" x14ac:dyDescent="0.2">
      <c r="A22" s="21" t="s">
        <v>11</v>
      </c>
      <c r="B22" s="63"/>
      <c r="C22" s="64"/>
      <c r="D22" s="63" t="s">
        <v>15</v>
      </c>
      <c r="E22" s="65"/>
      <c r="F22" s="65"/>
      <c r="G22" s="64"/>
      <c r="H22" s="22"/>
      <c r="I22" s="23"/>
    </row>
    <row r="23" spans="1:10" ht="38.450000000000003" customHeight="1" x14ac:dyDescent="0.2">
      <c r="A23" s="21" t="s">
        <v>11</v>
      </c>
      <c r="B23" s="63"/>
      <c r="C23" s="64"/>
      <c r="D23" s="63" t="s">
        <v>16</v>
      </c>
      <c r="E23" s="65"/>
      <c r="F23" s="65"/>
      <c r="G23" s="64"/>
      <c r="H23" s="22"/>
      <c r="I23" s="23"/>
    </row>
    <row r="24" spans="1:10" ht="66" customHeight="1" x14ac:dyDescent="0.2">
      <c r="A24" s="24" t="s">
        <v>11</v>
      </c>
      <c r="B24" s="66" t="s">
        <v>17</v>
      </c>
      <c r="C24" s="67"/>
      <c r="D24" s="66"/>
      <c r="E24" s="68"/>
      <c r="F24" s="68"/>
      <c r="G24" s="67"/>
      <c r="H24" s="25" t="s">
        <v>18</v>
      </c>
      <c r="I24" s="26"/>
    </row>
    <row r="25" spans="1:10" ht="150.75" customHeight="1" x14ac:dyDescent="0.2">
      <c r="A25" s="14" t="s">
        <v>19</v>
      </c>
      <c r="B25" s="69" t="s">
        <v>20</v>
      </c>
      <c r="C25" s="70"/>
      <c r="D25" s="77" t="s">
        <v>21</v>
      </c>
      <c r="E25" s="78"/>
      <c r="F25" s="78"/>
      <c r="G25" s="79"/>
      <c r="H25" s="15" t="s">
        <v>57</v>
      </c>
      <c r="I25" s="16">
        <f>(7763+42*121)*2*0.6*4.59*1.05*1.2*0.825</f>
        <v>73544.895269999994</v>
      </c>
      <c r="J25" s="17"/>
    </row>
    <row r="26" spans="1:10" ht="13.9" customHeight="1" x14ac:dyDescent="0.2">
      <c r="A26" s="18" t="s">
        <v>11</v>
      </c>
      <c r="B26" s="74" t="s">
        <v>12</v>
      </c>
      <c r="C26" s="75"/>
      <c r="D26" s="74"/>
      <c r="E26" s="76"/>
      <c r="F26" s="76"/>
      <c r="G26" s="75"/>
      <c r="H26" s="19"/>
      <c r="I26" s="20"/>
    </row>
    <row r="27" spans="1:10" ht="30" customHeight="1" x14ac:dyDescent="0.2">
      <c r="A27" s="21" t="s">
        <v>11</v>
      </c>
      <c r="B27" s="63" t="s">
        <v>13</v>
      </c>
      <c r="C27" s="64"/>
      <c r="D27" s="63" t="s">
        <v>14</v>
      </c>
      <c r="E27" s="65"/>
      <c r="F27" s="65"/>
      <c r="G27" s="64"/>
      <c r="H27" s="22"/>
      <c r="I27" s="23"/>
    </row>
    <row r="28" spans="1:10" ht="52.9" customHeight="1" x14ac:dyDescent="0.2">
      <c r="A28" s="21" t="s">
        <v>11</v>
      </c>
      <c r="B28" s="63"/>
      <c r="C28" s="64"/>
      <c r="D28" s="63" t="s">
        <v>55</v>
      </c>
      <c r="E28" s="65"/>
      <c r="F28" s="65"/>
      <c r="G28" s="64"/>
      <c r="H28" s="22"/>
      <c r="I28" s="23"/>
    </row>
    <row r="29" spans="1:10" ht="33" customHeight="1" x14ac:dyDescent="0.2">
      <c r="A29" s="21" t="s">
        <v>11</v>
      </c>
      <c r="B29" s="63"/>
      <c r="C29" s="64"/>
      <c r="D29" s="63" t="s">
        <v>15</v>
      </c>
      <c r="E29" s="65"/>
      <c r="F29" s="65"/>
      <c r="G29" s="64"/>
      <c r="H29" s="22"/>
      <c r="I29" s="23"/>
    </row>
    <row r="30" spans="1:10" ht="38.450000000000003" customHeight="1" x14ac:dyDescent="0.2">
      <c r="A30" s="21" t="s">
        <v>11</v>
      </c>
      <c r="B30" s="63"/>
      <c r="C30" s="64"/>
      <c r="D30" s="63" t="s">
        <v>16</v>
      </c>
      <c r="E30" s="65"/>
      <c r="F30" s="65"/>
      <c r="G30" s="64"/>
      <c r="H30" s="22"/>
      <c r="I30" s="23"/>
    </row>
    <row r="31" spans="1:10" ht="66" customHeight="1" x14ac:dyDescent="0.2">
      <c r="A31" s="24" t="s">
        <v>11</v>
      </c>
      <c r="B31" s="66" t="s">
        <v>17</v>
      </c>
      <c r="C31" s="67"/>
      <c r="D31" s="66"/>
      <c r="E31" s="68"/>
      <c r="F31" s="68"/>
      <c r="G31" s="67"/>
      <c r="H31" s="25" t="s">
        <v>18</v>
      </c>
      <c r="I31" s="26"/>
    </row>
    <row r="32" spans="1:10" ht="150.75" customHeight="1" x14ac:dyDescent="0.2">
      <c r="A32" s="14" t="s">
        <v>22</v>
      </c>
      <c r="B32" s="69" t="s">
        <v>23</v>
      </c>
      <c r="C32" s="70"/>
      <c r="D32" s="77" t="s">
        <v>24</v>
      </c>
      <c r="E32" s="78"/>
      <c r="F32" s="78"/>
      <c r="G32" s="79"/>
      <c r="H32" s="15" t="s">
        <v>58</v>
      </c>
      <c r="I32" s="16">
        <f>(7763+42*144)*1*0.6*4.59*1.05*1.2*0.825</f>
        <v>39537.896012999998</v>
      </c>
      <c r="J32" s="17"/>
    </row>
    <row r="33" spans="1:10" ht="13.9" customHeight="1" x14ac:dyDescent="0.2">
      <c r="A33" s="18" t="s">
        <v>11</v>
      </c>
      <c r="B33" s="74" t="s">
        <v>12</v>
      </c>
      <c r="C33" s="75"/>
      <c r="D33" s="74"/>
      <c r="E33" s="76"/>
      <c r="F33" s="76"/>
      <c r="G33" s="75"/>
      <c r="H33" s="19"/>
      <c r="I33" s="20"/>
    </row>
    <row r="34" spans="1:10" ht="30" customHeight="1" x14ac:dyDescent="0.2">
      <c r="A34" s="21" t="s">
        <v>11</v>
      </c>
      <c r="B34" s="63" t="s">
        <v>13</v>
      </c>
      <c r="C34" s="64"/>
      <c r="D34" s="63" t="s">
        <v>14</v>
      </c>
      <c r="E34" s="65"/>
      <c r="F34" s="65"/>
      <c r="G34" s="64"/>
      <c r="H34" s="22"/>
      <c r="I34" s="23"/>
    </row>
    <row r="35" spans="1:10" ht="52.9" customHeight="1" x14ac:dyDescent="0.2">
      <c r="A35" s="21" t="s">
        <v>11</v>
      </c>
      <c r="B35" s="63"/>
      <c r="C35" s="64"/>
      <c r="D35" s="63" t="s">
        <v>55</v>
      </c>
      <c r="E35" s="65"/>
      <c r="F35" s="65"/>
      <c r="G35" s="64"/>
      <c r="H35" s="22"/>
      <c r="I35" s="23"/>
    </row>
    <row r="36" spans="1:10" ht="33" customHeight="1" x14ac:dyDescent="0.2">
      <c r="A36" s="21" t="s">
        <v>11</v>
      </c>
      <c r="B36" s="63"/>
      <c r="C36" s="64"/>
      <c r="D36" s="63" t="s">
        <v>15</v>
      </c>
      <c r="E36" s="65"/>
      <c r="F36" s="65"/>
      <c r="G36" s="64"/>
      <c r="H36" s="22"/>
      <c r="I36" s="23"/>
    </row>
    <row r="37" spans="1:10" ht="38.450000000000003" customHeight="1" x14ac:dyDescent="0.2">
      <c r="A37" s="21" t="s">
        <v>11</v>
      </c>
      <c r="B37" s="63"/>
      <c r="C37" s="64"/>
      <c r="D37" s="63" t="s">
        <v>16</v>
      </c>
      <c r="E37" s="65"/>
      <c r="F37" s="65"/>
      <c r="G37" s="64"/>
      <c r="H37" s="22"/>
      <c r="I37" s="23"/>
    </row>
    <row r="38" spans="1:10" ht="66" customHeight="1" x14ac:dyDescent="0.2">
      <c r="A38" s="24" t="s">
        <v>11</v>
      </c>
      <c r="B38" s="66" t="s">
        <v>17</v>
      </c>
      <c r="C38" s="67"/>
      <c r="D38" s="66"/>
      <c r="E38" s="68"/>
      <c r="F38" s="68"/>
      <c r="G38" s="67"/>
      <c r="H38" s="25" t="s">
        <v>18</v>
      </c>
      <c r="I38" s="26"/>
    </row>
    <row r="39" spans="1:10" ht="150.75" customHeight="1" x14ac:dyDescent="0.2">
      <c r="A39" s="14" t="s">
        <v>25</v>
      </c>
      <c r="B39" s="69" t="s">
        <v>26</v>
      </c>
      <c r="C39" s="70"/>
      <c r="D39" s="77" t="s">
        <v>27</v>
      </c>
      <c r="E39" s="78"/>
      <c r="F39" s="78"/>
      <c r="G39" s="79"/>
      <c r="H39" s="15" t="s">
        <v>59</v>
      </c>
      <c r="I39" s="16">
        <f>(7763+42*124)*1*0.6*4.59*1.05*1.2*0.825</f>
        <v>37133.158293</v>
      </c>
      <c r="J39" s="17"/>
    </row>
    <row r="40" spans="1:10" ht="13.9" customHeight="1" x14ac:dyDescent="0.2">
      <c r="A40" s="18" t="s">
        <v>11</v>
      </c>
      <c r="B40" s="74" t="s">
        <v>12</v>
      </c>
      <c r="C40" s="75"/>
      <c r="D40" s="74"/>
      <c r="E40" s="76"/>
      <c r="F40" s="76"/>
      <c r="G40" s="75"/>
      <c r="H40" s="19"/>
      <c r="I40" s="20"/>
    </row>
    <row r="41" spans="1:10" ht="30" customHeight="1" x14ac:dyDescent="0.2">
      <c r="A41" s="21" t="s">
        <v>11</v>
      </c>
      <c r="B41" s="63" t="s">
        <v>13</v>
      </c>
      <c r="C41" s="64"/>
      <c r="D41" s="63" t="s">
        <v>14</v>
      </c>
      <c r="E41" s="65"/>
      <c r="F41" s="65"/>
      <c r="G41" s="64"/>
      <c r="H41" s="22"/>
      <c r="I41" s="23"/>
    </row>
    <row r="42" spans="1:10" ht="52.9" customHeight="1" x14ac:dyDescent="0.2">
      <c r="A42" s="21" t="s">
        <v>11</v>
      </c>
      <c r="B42" s="63"/>
      <c r="C42" s="64"/>
      <c r="D42" s="63" t="s">
        <v>55</v>
      </c>
      <c r="E42" s="65"/>
      <c r="F42" s="65"/>
      <c r="G42" s="64"/>
      <c r="H42" s="22"/>
      <c r="I42" s="23"/>
    </row>
    <row r="43" spans="1:10" ht="33" customHeight="1" x14ac:dyDescent="0.2">
      <c r="A43" s="21" t="s">
        <v>11</v>
      </c>
      <c r="B43" s="63"/>
      <c r="C43" s="64"/>
      <c r="D43" s="63" t="s">
        <v>15</v>
      </c>
      <c r="E43" s="65"/>
      <c r="F43" s="65"/>
      <c r="G43" s="64"/>
      <c r="H43" s="22"/>
      <c r="I43" s="23"/>
    </row>
    <row r="44" spans="1:10" ht="38.450000000000003" customHeight="1" x14ac:dyDescent="0.2">
      <c r="A44" s="21" t="s">
        <v>11</v>
      </c>
      <c r="B44" s="63"/>
      <c r="C44" s="64"/>
      <c r="D44" s="63" t="s">
        <v>16</v>
      </c>
      <c r="E44" s="65"/>
      <c r="F44" s="65"/>
      <c r="G44" s="64"/>
      <c r="H44" s="22"/>
      <c r="I44" s="23"/>
    </row>
    <row r="45" spans="1:10" ht="66" customHeight="1" x14ac:dyDescent="0.2">
      <c r="A45" s="24" t="s">
        <v>11</v>
      </c>
      <c r="B45" s="66" t="s">
        <v>17</v>
      </c>
      <c r="C45" s="67"/>
      <c r="D45" s="66"/>
      <c r="E45" s="68"/>
      <c r="F45" s="68"/>
      <c r="G45" s="67"/>
      <c r="H45" s="25" t="s">
        <v>18</v>
      </c>
      <c r="I45" s="26"/>
    </row>
    <row r="46" spans="1:10" ht="129" customHeight="1" x14ac:dyDescent="0.2">
      <c r="A46" s="14" t="s">
        <v>28</v>
      </c>
      <c r="B46" s="69" t="s">
        <v>29</v>
      </c>
      <c r="C46" s="70"/>
      <c r="D46" s="71" t="s">
        <v>30</v>
      </c>
      <c r="E46" s="72"/>
      <c r="F46" s="72"/>
      <c r="G46" s="73"/>
      <c r="H46" s="15" t="s">
        <v>60</v>
      </c>
      <c r="I46" s="16">
        <f>(0+ 800 * 1) * 4* 0.5 * 4.59</f>
        <v>7344</v>
      </c>
    </row>
    <row r="47" spans="1:10" ht="13.9" customHeight="1" x14ac:dyDescent="0.2">
      <c r="A47" s="18" t="s">
        <v>11</v>
      </c>
      <c r="B47" s="74" t="s">
        <v>12</v>
      </c>
      <c r="C47" s="75"/>
      <c r="D47" s="74"/>
      <c r="E47" s="76"/>
      <c r="F47" s="76"/>
      <c r="G47" s="75"/>
      <c r="H47" s="19"/>
      <c r="I47" s="20"/>
    </row>
    <row r="48" spans="1:10" ht="32.450000000000003" customHeight="1" x14ac:dyDescent="0.2">
      <c r="A48" s="21" t="s">
        <v>11</v>
      </c>
      <c r="B48" s="63" t="s">
        <v>31</v>
      </c>
      <c r="C48" s="64"/>
      <c r="D48" s="63" t="s">
        <v>32</v>
      </c>
      <c r="E48" s="65"/>
      <c r="F48" s="65"/>
      <c r="G48" s="64"/>
      <c r="H48" s="22"/>
      <c r="I48" s="23"/>
    </row>
    <row r="49" spans="1:256" ht="46.9" customHeight="1" x14ac:dyDescent="0.2">
      <c r="A49" s="21" t="s">
        <v>11</v>
      </c>
      <c r="B49" s="63"/>
      <c r="C49" s="64"/>
      <c r="D49" s="63" t="s">
        <v>55</v>
      </c>
      <c r="E49" s="65"/>
      <c r="F49" s="65"/>
      <c r="G49" s="64"/>
      <c r="H49" s="22"/>
      <c r="I49" s="23"/>
    </row>
    <row r="50" spans="1:256" ht="39.75" customHeight="1" x14ac:dyDescent="0.2">
      <c r="A50" s="24" t="s">
        <v>11</v>
      </c>
      <c r="B50" s="66" t="s">
        <v>17</v>
      </c>
      <c r="C50" s="67"/>
      <c r="D50" s="66"/>
      <c r="E50" s="68"/>
      <c r="F50" s="68"/>
      <c r="G50" s="67"/>
      <c r="H50" s="25" t="s">
        <v>33</v>
      </c>
      <c r="I50" s="26"/>
    </row>
    <row r="51" spans="1:256" ht="18" customHeight="1" x14ac:dyDescent="0.2">
      <c r="A51" s="27" t="s">
        <v>34</v>
      </c>
      <c r="B51" s="60" t="s">
        <v>35</v>
      </c>
      <c r="C51" s="61"/>
      <c r="D51" s="60"/>
      <c r="E51" s="62"/>
      <c r="F51" s="62"/>
      <c r="G51" s="61"/>
      <c r="H51" s="28"/>
      <c r="I51" s="29">
        <f>ROUND(SUM(I18:I50),2)</f>
        <v>235914.32</v>
      </c>
      <c r="J51" s="30"/>
    </row>
    <row r="52" spans="1:256" ht="35.25" customHeight="1" x14ac:dyDescent="0.2">
      <c r="A52" s="31" t="s">
        <v>36</v>
      </c>
      <c r="B52" s="57" t="s">
        <v>37</v>
      </c>
      <c r="C52" s="58"/>
      <c r="D52" s="57"/>
      <c r="E52" s="59"/>
      <c r="F52" s="59"/>
      <c r="G52" s="58"/>
      <c r="H52" s="32" t="s">
        <v>38</v>
      </c>
      <c r="I52" s="33">
        <f>I51*0.1</f>
        <v>23591.432000000001</v>
      </c>
    </row>
    <row r="53" spans="1:256" ht="52.5" customHeight="1" x14ac:dyDescent="0.2">
      <c r="A53" s="31" t="s">
        <v>39</v>
      </c>
      <c r="B53" s="52" t="s">
        <v>40</v>
      </c>
      <c r="C53" s="53"/>
      <c r="D53" s="54"/>
      <c r="E53" s="55"/>
      <c r="F53" s="55"/>
      <c r="G53" s="56"/>
      <c r="H53" s="32"/>
      <c r="I53" s="34">
        <v>10200</v>
      </c>
    </row>
    <row r="54" spans="1:256" ht="46.9" customHeight="1" x14ac:dyDescent="0.2">
      <c r="A54" s="31" t="s">
        <v>41</v>
      </c>
      <c r="B54" s="52" t="s">
        <v>42</v>
      </c>
      <c r="C54" s="53"/>
      <c r="D54" s="54"/>
      <c r="E54" s="55"/>
      <c r="F54" s="55"/>
      <c r="G54" s="56"/>
      <c r="H54" s="32"/>
      <c r="I54" s="33">
        <v>48320</v>
      </c>
    </row>
    <row r="55" spans="1:256" ht="13.9" customHeight="1" x14ac:dyDescent="0.2">
      <c r="A55" s="31" t="s">
        <v>43</v>
      </c>
      <c r="B55" s="57" t="s">
        <v>44</v>
      </c>
      <c r="C55" s="58"/>
      <c r="D55" s="57"/>
      <c r="E55" s="59"/>
      <c r="F55" s="59"/>
      <c r="G55" s="58"/>
      <c r="H55" s="35" t="s">
        <v>45</v>
      </c>
      <c r="I55" s="33">
        <f>ROUND(SUM(I51:I54),2)</f>
        <v>318025.75</v>
      </c>
    </row>
    <row r="56" spans="1:256" ht="13.9" customHeight="1" x14ac:dyDescent="0.2">
      <c r="A56" s="31" t="s">
        <v>46</v>
      </c>
      <c r="B56" s="57" t="s">
        <v>47</v>
      </c>
      <c r="C56" s="58"/>
      <c r="D56" s="57"/>
      <c r="E56" s="59"/>
      <c r="F56" s="59"/>
      <c r="G56" s="58"/>
      <c r="H56" s="35" t="s">
        <v>48</v>
      </c>
      <c r="I56" s="33">
        <f>I55*0.2</f>
        <v>63605.15</v>
      </c>
    </row>
    <row r="57" spans="1:256" ht="13.9" customHeight="1" x14ac:dyDescent="0.2">
      <c r="A57" s="31" t="s">
        <v>49</v>
      </c>
      <c r="B57" s="49" t="s">
        <v>50</v>
      </c>
      <c r="C57" s="50"/>
      <c r="D57" s="49"/>
      <c r="E57" s="51"/>
      <c r="F57" s="51"/>
      <c r="G57" s="50"/>
      <c r="H57" s="36" t="s">
        <v>51</v>
      </c>
      <c r="I57" s="37">
        <f>ROUND(I55+I56,2)</f>
        <v>381630.9</v>
      </c>
    </row>
    <row r="58" spans="1:256" x14ac:dyDescent="0.2">
      <c r="A58" s="38"/>
      <c r="B58" s="38"/>
      <c r="C58" s="38"/>
      <c r="D58" s="38"/>
      <c r="E58" s="38"/>
      <c r="F58" s="38"/>
      <c r="G58" s="38"/>
      <c r="H58" s="38"/>
      <c r="I58" s="38"/>
    </row>
    <row r="59" spans="1:256" s="40" customFormat="1" ht="24.95" customHeight="1" x14ac:dyDescent="0.2">
      <c r="A59" s="39" t="s">
        <v>52</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39"/>
      <c r="FI59" s="39"/>
      <c r="FJ59" s="39"/>
      <c r="FK59" s="39"/>
      <c r="FL59" s="39"/>
      <c r="FM59" s="39"/>
      <c r="FN59" s="39"/>
      <c r="FO59" s="39"/>
      <c r="FP59" s="39"/>
      <c r="FQ59" s="39"/>
      <c r="FR59" s="39"/>
      <c r="FS59" s="39"/>
      <c r="FT59" s="39"/>
      <c r="FU59" s="39"/>
      <c r="FV59" s="39"/>
      <c r="FW59" s="39"/>
      <c r="FX59" s="39"/>
      <c r="FY59" s="39"/>
      <c r="FZ59" s="39"/>
      <c r="GA59" s="39"/>
      <c r="GB59" s="39"/>
      <c r="GC59" s="39"/>
      <c r="GD59" s="39"/>
      <c r="GE59" s="39"/>
      <c r="GF59" s="39"/>
      <c r="GG59" s="39"/>
      <c r="GH59" s="39"/>
      <c r="GI59" s="39"/>
      <c r="GJ59" s="39"/>
      <c r="GK59" s="39"/>
      <c r="GL59" s="39"/>
      <c r="GM59" s="39"/>
      <c r="GN59" s="39"/>
      <c r="GO59" s="39"/>
      <c r="GP59" s="39"/>
      <c r="GQ59" s="39"/>
      <c r="GR59" s="39"/>
      <c r="GS59" s="39"/>
      <c r="GT59" s="39"/>
      <c r="GU59" s="39"/>
      <c r="GV59" s="39"/>
      <c r="GW59" s="39"/>
      <c r="GX59" s="39"/>
      <c r="GY59" s="39"/>
      <c r="GZ59" s="39"/>
      <c r="HA59" s="39"/>
      <c r="HB59" s="39"/>
      <c r="HC59" s="39"/>
      <c r="HD59" s="39"/>
      <c r="HE59" s="39"/>
      <c r="HF59" s="39"/>
      <c r="HG59" s="39"/>
      <c r="HH59" s="39"/>
      <c r="HI59" s="39"/>
      <c r="HJ59" s="39"/>
      <c r="HK59" s="39"/>
      <c r="HL59" s="39"/>
      <c r="HM59" s="39"/>
      <c r="HN59" s="39"/>
      <c r="HO59" s="39"/>
      <c r="HP59" s="39"/>
      <c r="HQ59" s="39"/>
      <c r="HR59" s="39"/>
      <c r="HS59" s="39"/>
      <c r="HT59" s="39"/>
      <c r="HU59" s="39"/>
      <c r="HV59" s="39"/>
      <c r="HW59" s="39"/>
      <c r="HX59" s="39"/>
      <c r="HY59" s="39"/>
      <c r="HZ59" s="39"/>
      <c r="IA59" s="39"/>
      <c r="IB59" s="39"/>
      <c r="IC59" s="39"/>
      <c r="ID59" s="39"/>
      <c r="IE59" s="39"/>
      <c r="IF59" s="39"/>
      <c r="IG59" s="39"/>
      <c r="IH59" s="39"/>
      <c r="II59" s="39"/>
      <c r="IJ59" s="39"/>
      <c r="IK59" s="39"/>
      <c r="IL59" s="39"/>
      <c r="IM59" s="39"/>
      <c r="IN59" s="39"/>
      <c r="IO59" s="39"/>
      <c r="IP59" s="39"/>
      <c r="IQ59" s="39"/>
      <c r="IR59" s="39"/>
      <c r="IS59" s="39"/>
      <c r="IT59" s="39"/>
      <c r="IU59" s="39"/>
      <c r="IV59" s="39"/>
    </row>
    <row r="60" spans="1:256" s="41" customFormat="1" ht="15" x14ac:dyDescent="0.2">
      <c r="A60" s="39" t="s">
        <v>61</v>
      </c>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39"/>
      <c r="FI60" s="39"/>
      <c r="FJ60" s="39"/>
      <c r="FK60" s="39"/>
      <c r="FL60" s="39"/>
      <c r="FM60" s="39"/>
      <c r="FN60" s="39"/>
      <c r="FO60" s="39"/>
      <c r="FP60" s="39"/>
      <c r="FQ60" s="39"/>
      <c r="FR60" s="39"/>
      <c r="FS60" s="39"/>
      <c r="FT60" s="39"/>
      <c r="FU60" s="39"/>
      <c r="FV60" s="39"/>
      <c r="FW60" s="39"/>
      <c r="FX60" s="39"/>
      <c r="FY60" s="39"/>
      <c r="FZ60" s="39"/>
      <c r="GA60" s="39"/>
      <c r="GB60" s="39"/>
      <c r="GC60" s="39"/>
      <c r="GD60" s="39"/>
      <c r="GE60" s="39"/>
      <c r="GF60" s="39"/>
      <c r="GG60" s="39"/>
      <c r="GH60" s="39"/>
      <c r="GI60" s="39"/>
      <c r="GJ60" s="39"/>
      <c r="GK60" s="39"/>
      <c r="GL60" s="39"/>
      <c r="GM60" s="39"/>
      <c r="GN60" s="39"/>
      <c r="GO60" s="39"/>
      <c r="GP60" s="39"/>
      <c r="GQ60" s="39"/>
      <c r="GR60" s="39"/>
      <c r="GS60" s="39"/>
      <c r="GT60" s="39"/>
      <c r="GU60" s="39"/>
      <c r="GV60" s="39"/>
      <c r="GW60" s="39"/>
      <c r="GX60" s="39"/>
      <c r="GY60" s="39"/>
      <c r="GZ60" s="39"/>
      <c r="HA60" s="39"/>
      <c r="HB60" s="39"/>
      <c r="HC60" s="39"/>
      <c r="HD60" s="39"/>
      <c r="HE60" s="39"/>
      <c r="HF60" s="39"/>
      <c r="HG60" s="39"/>
      <c r="HH60" s="39"/>
      <c r="HI60" s="39"/>
      <c r="HJ60" s="39"/>
      <c r="HK60" s="39"/>
      <c r="HL60" s="39"/>
      <c r="HM60" s="39"/>
      <c r="HN60" s="39"/>
      <c r="HO60" s="39"/>
      <c r="HP60" s="39"/>
      <c r="HQ60" s="39"/>
      <c r="HR60" s="39"/>
      <c r="HS60" s="39"/>
      <c r="HT60" s="39"/>
      <c r="HU60" s="39"/>
      <c r="HV60" s="39"/>
      <c r="HW60" s="39"/>
      <c r="HX60" s="39"/>
      <c r="HY60" s="39"/>
      <c r="HZ60" s="39"/>
      <c r="IA60" s="39"/>
      <c r="IB60" s="39"/>
      <c r="IC60" s="39"/>
      <c r="ID60" s="39"/>
      <c r="IE60" s="39"/>
      <c r="IF60" s="39"/>
      <c r="IG60" s="39"/>
      <c r="IH60" s="39"/>
      <c r="II60" s="39"/>
      <c r="IJ60" s="39"/>
      <c r="IK60" s="39"/>
      <c r="IL60" s="39"/>
      <c r="IM60" s="39"/>
      <c r="IN60" s="39"/>
      <c r="IO60" s="39"/>
      <c r="IP60" s="39"/>
      <c r="IQ60" s="39"/>
      <c r="IR60" s="39"/>
      <c r="IS60" s="39"/>
      <c r="IT60" s="39"/>
      <c r="IU60" s="39"/>
      <c r="IV60" s="39"/>
    </row>
    <row r="61" spans="1:256" s="38" customFormat="1" ht="12.75" customHeight="1" x14ac:dyDescent="0.2">
      <c r="A61" s="39" t="s">
        <v>62</v>
      </c>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c r="FX61" s="39"/>
      <c r="FY61" s="39"/>
      <c r="FZ61" s="39"/>
      <c r="GA61" s="39"/>
      <c r="GB61" s="39"/>
      <c r="GC61" s="39"/>
      <c r="GD61" s="39"/>
      <c r="GE61" s="39"/>
      <c r="GF61" s="39"/>
      <c r="GG61" s="39"/>
      <c r="GH61" s="39"/>
      <c r="GI61" s="39"/>
      <c r="GJ61" s="39"/>
      <c r="GK61" s="39"/>
      <c r="GL61" s="39"/>
      <c r="GM61" s="39"/>
      <c r="GN61" s="39"/>
      <c r="GO61" s="39"/>
      <c r="GP61" s="39"/>
      <c r="GQ61" s="39"/>
      <c r="GR61" s="39"/>
      <c r="GS61" s="39"/>
      <c r="GT61" s="39"/>
      <c r="GU61" s="39"/>
      <c r="GV61" s="39"/>
      <c r="GW61" s="39"/>
      <c r="GX61" s="39"/>
      <c r="GY61" s="39"/>
      <c r="GZ61" s="39"/>
      <c r="HA61" s="39"/>
      <c r="HB61" s="39"/>
      <c r="HC61" s="39"/>
      <c r="HD61" s="39"/>
      <c r="HE61" s="39"/>
      <c r="HF61" s="39"/>
      <c r="HG61" s="39"/>
      <c r="HH61" s="39"/>
      <c r="HI61" s="39"/>
      <c r="HJ61" s="39"/>
      <c r="HK61" s="39"/>
      <c r="HL61" s="39"/>
      <c r="HM61" s="39"/>
      <c r="HN61" s="39"/>
      <c r="HO61" s="39"/>
      <c r="HP61" s="39"/>
      <c r="HQ61" s="39"/>
      <c r="HR61" s="39"/>
      <c r="HS61" s="39"/>
      <c r="HT61" s="39"/>
      <c r="HU61" s="39"/>
      <c r="HV61" s="39"/>
      <c r="HW61" s="39"/>
      <c r="HX61" s="39"/>
      <c r="HY61" s="39"/>
      <c r="HZ61" s="39"/>
      <c r="IA61" s="39"/>
      <c r="IB61" s="39"/>
      <c r="IC61" s="39"/>
      <c r="ID61" s="39"/>
      <c r="IE61" s="39"/>
      <c r="IF61" s="39"/>
      <c r="IG61" s="39"/>
      <c r="IH61" s="39"/>
      <c r="II61" s="39"/>
      <c r="IJ61" s="39"/>
      <c r="IK61" s="39"/>
      <c r="IL61" s="39"/>
      <c r="IM61" s="39"/>
      <c r="IN61" s="39"/>
      <c r="IO61" s="39"/>
      <c r="IP61" s="39"/>
      <c r="IQ61" s="39"/>
      <c r="IR61" s="39"/>
      <c r="IS61" s="39"/>
      <c r="IT61" s="39"/>
      <c r="IU61" s="39"/>
      <c r="IV61" s="39"/>
    </row>
    <row r="62" spans="1:256" s="43" customFormat="1" ht="12.75" customHeight="1" x14ac:dyDescent="0.2">
      <c r="A62" s="42" t="s">
        <v>53</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39"/>
      <c r="FI62" s="39"/>
      <c r="FJ62" s="39"/>
      <c r="FK62" s="39"/>
      <c r="FL62" s="39"/>
      <c r="FM62" s="39"/>
      <c r="FN62" s="39"/>
      <c r="FO62" s="39"/>
      <c r="FP62" s="39"/>
      <c r="FQ62" s="39"/>
      <c r="FR62" s="39"/>
      <c r="FS62" s="39"/>
      <c r="FT62" s="39"/>
      <c r="FU62" s="39"/>
      <c r="FV62" s="39"/>
      <c r="FW62" s="39"/>
      <c r="FX62" s="39"/>
      <c r="FY62" s="39"/>
      <c r="FZ62" s="39"/>
      <c r="GA62" s="39"/>
      <c r="GB62" s="39"/>
      <c r="GC62" s="39"/>
      <c r="GD62" s="39"/>
      <c r="GE62" s="39"/>
      <c r="GF62" s="39"/>
      <c r="GG62" s="39"/>
      <c r="GH62" s="39"/>
      <c r="GI62" s="39"/>
      <c r="GJ62" s="39"/>
      <c r="GK62" s="39"/>
      <c r="GL62" s="39"/>
      <c r="GM62" s="39"/>
      <c r="GN62" s="39"/>
      <c r="GO62" s="39"/>
      <c r="GP62" s="39"/>
      <c r="GQ62" s="39"/>
      <c r="GR62" s="39"/>
      <c r="GS62" s="39"/>
      <c r="GT62" s="39"/>
      <c r="GU62" s="39"/>
      <c r="GV62" s="39"/>
      <c r="GW62" s="39"/>
      <c r="GX62" s="39"/>
      <c r="GY62" s="39"/>
      <c r="GZ62" s="39"/>
      <c r="HA62" s="39"/>
      <c r="HB62" s="39"/>
      <c r="HC62" s="39"/>
      <c r="HD62" s="39"/>
      <c r="HE62" s="39"/>
      <c r="HF62" s="39"/>
      <c r="HG62" s="39"/>
      <c r="HH62" s="39"/>
      <c r="HI62" s="39"/>
      <c r="HJ62" s="39"/>
      <c r="HK62" s="39"/>
      <c r="HL62" s="39"/>
      <c r="HM62" s="39"/>
      <c r="HN62" s="39"/>
      <c r="HO62" s="39"/>
      <c r="HP62" s="39"/>
      <c r="HQ62" s="39"/>
      <c r="HR62" s="39"/>
      <c r="HS62" s="39"/>
      <c r="HT62" s="39"/>
      <c r="HU62" s="39"/>
      <c r="HV62" s="39"/>
      <c r="HW62" s="39"/>
      <c r="HX62" s="39"/>
      <c r="HY62" s="39"/>
      <c r="HZ62" s="39"/>
      <c r="IA62" s="39"/>
      <c r="IB62" s="39"/>
      <c r="IC62" s="39"/>
      <c r="ID62" s="39"/>
      <c r="IE62" s="39"/>
      <c r="IF62" s="39"/>
      <c r="IG62" s="39"/>
      <c r="IH62" s="39"/>
      <c r="II62" s="39"/>
      <c r="IJ62" s="39"/>
      <c r="IK62" s="39"/>
      <c r="IL62" s="39"/>
      <c r="IM62" s="39"/>
      <c r="IN62" s="39"/>
      <c r="IO62" s="39"/>
      <c r="IP62" s="39"/>
      <c r="IQ62" s="39"/>
      <c r="IR62" s="39"/>
      <c r="IS62" s="39"/>
      <c r="IT62" s="39"/>
      <c r="IU62" s="39"/>
      <c r="IV62" s="39"/>
    </row>
    <row r="63" spans="1:256" s="41" customFormat="1" ht="12.75" customHeight="1" x14ac:dyDescent="0.2">
      <c r="A63" s="39" t="s">
        <v>63</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c r="FX63" s="39"/>
      <c r="FY63" s="39"/>
      <c r="FZ63" s="39"/>
      <c r="GA63" s="39"/>
      <c r="GB63" s="39"/>
      <c r="GC63" s="39"/>
      <c r="GD63" s="39"/>
      <c r="GE63" s="39"/>
      <c r="GF63" s="39"/>
      <c r="GG63" s="39"/>
      <c r="GH63" s="39"/>
      <c r="GI63" s="39"/>
      <c r="GJ63" s="39"/>
      <c r="GK63" s="39"/>
      <c r="GL63" s="39"/>
      <c r="GM63" s="39"/>
      <c r="GN63" s="39"/>
      <c r="GO63" s="39"/>
      <c r="GP63" s="39"/>
      <c r="GQ63" s="39"/>
      <c r="GR63" s="39"/>
      <c r="GS63" s="39"/>
      <c r="GT63" s="39"/>
      <c r="GU63" s="39"/>
      <c r="GV63" s="39"/>
      <c r="GW63" s="39"/>
      <c r="GX63" s="39"/>
      <c r="GY63" s="39"/>
      <c r="GZ63" s="39"/>
      <c r="HA63" s="39"/>
      <c r="HB63" s="39"/>
      <c r="HC63" s="39"/>
      <c r="HD63" s="39"/>
      <c r="HE63" s="39"/>
      <c r="HF63" s="39"/>
      <c r="HG63" s="39"/>
      <c r="HH63" s="39"/>
      <c r="HI63" s="39"/>
      <c r="HJ63" s="39"/>
      <c r="HK63" s="39"/>
      <c r="HL63" s="39"/>
      <c r="HM63" s="39"/>
      <c r="HN63" s="39"/>
      <c r="HO63" s="39"/>
      <c r="HP63" s="39"/>
      <c r="HQ63" s="39"/>
      <c r="HR63" s="39"/>
      <c r="HS63" s="39"/>
      <c r="HT63" s="39"/>
      <c r="HU63" s="39"/>
      <c r="HV63" s="39"/>
      <c r="HW63" s="39"/>
      <c r="HX63" s="39"/>
      <c r="HY63" s="39"/>
      <c r="HZ63" s="39"/>
      <c r="IA63" s="39"/>
      <c r="IB63" s="39"/>
      <c r="IC63" s="39"/>
      <c r="ID63" s="39"/>
      <c r="IE63" s="39"/>
      <c r="IF63" s="39"/>
      <c r="IG63" s="39"/>
      <c r="IH63" s="39"/>
      <c r="II63" s="39"/>
      <c r="IJ63" s="39"/>
      <c r="IK63" s="39"/>
      <c r="IL63" s="39"/>
      <c r="IM63" s="39"/>
      <c r="IN63" s="39"/>
      <c r="IO63" s="39"/>
      <c r="IP63" s="39"/>
      <c r="IQ63" s="39"/>
      <c r="IR63" s="39"/>
      <c r="IS63" s="39"/>
      <c r="IT63" s="39"/>
      <c r="IU63" s="39"/>
      <c r="IV63" s="39"/>
    </row>
  </sheetData>
  <mergeCells count="87">
    <mergeCell ref="B16:C16"/>
    <mergeCell ref="D16:G16"/>
    <mergeCell ref="A11:H11"/>
    <mergeCell ref="B17:C17"/>
    <mergeCell ref="D17:G17"/>
    <mergeCell ref="A12:H12"/>
    <mergeCell ref="A14:I14"/>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B44:C44"/>
    <mergeCell ref="D44:G44"/>
    <mergeCell ref="B45:C45"/>
    <mergeCell ref="D45:G45"/>
    <mergeCell ref="B46:C46"/>
    <mergeCell ref="D46:G46"/>
    <mergeCell ref="B47:C47"/>
    <mergeCell ref="D47:G47"/>
    <mergeCell ref="B48:C48"/>
    <mergeCell ref="D48:G48"/>
    <mergeCell ref="B49:C49"/>
    <mergeCell ref="D49:G49"/>
    <mergeCell ref="B50:C50"/>
    <mergeCell ref="D50:G50"/>
    <mergeCell ref="B51:C51"/>
    <mergeCell ref="D51:G51"/>
    <mergeCell ref="B52:C52"/>
    <mergeCell ref="D52:G52"/>
    <mergeCell ref="B56:C56"/>
    <mergeCell ref="D56:G56"/>
    <mergeCell ref="B57:C57"/>
    <mergeCell ref="D57:G57"/>
    <mergeCell ref="B53:C53"/>
    <mergeCell ref="D53:G53"/>
    <mergeCell ref="B54:C54"/>
    <mergeCell ref="D54:G54"/>
    <mergeCell ref="B55:C55"/>
    <mergeCell ref="D55:G55"/>
  </mergeCells>
  <pageMargins left="0.35433070866141736" right="0.15748031496062992" top="0.35433070866141736" bottom="0.39370078740157483" header="0.31496062992125984" footer="0.35433070866141736"/>
  <pageSetup paperSize="9" scale="97" orientation="portrait" r:id="rId1"/>
  <headerFooter>
    <oddFooter>&amp;RСтраница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Гвард-Чайковс</vt:lpstr>
      <vt:lpstr>Лист1</vt:lpstr>
      <vt:lpstr>Лист2</vt:lpstr>
      <vt:lpstr>Лист3</vt:lpstr>
      <vt:lpstr>'КЛ Гвард-Чайковс'!Заголовки_для_печати</vt:lpstr>
      <vt:lpstr>'КЛ Гвард-Чайковс'!Область_печати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2021-06-10T05:28:58Z</dcterms:modified>
</cp:coreProperties>
</file>