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Рек.ТП-1876 Новая КТП Аблязов " sheetId="1" r:id="rId1"/>
  </sheets>
  <calcPr calcId="145621"/>
</workbook>
</file>

<file path=xl/calcChain.xml><?xml version="1.0" encoding="utf-8"?>
<calcChain xmlns="http://schemas.openxmlformats.org/spreadsheetml/2006/main">
  <c r="I42" i="1" l="1"/>
  <c r="I35" i="1"/>
  <c r="I28" i="1"/>
  <c r="I23" i="1"/>
  <c r="I40" i="1" s="1"/>
  <c r="I18" i="1"/>
  <c r="I44" i="1" l="1"/>
  <c r="I41" i="1"/>
  <c r="I45" i="1" l="1"/>
  <c r="I46" i="1" s="1"/>
</calcChain>
</file>

<file path=xl/sharedStrings.xml><?xml version="1.0" encoding="utf-8"?>
<sst xmlns="http://schemas.openxmlformats.org/spreadsheetml/2006/main" count="93" uniqueCount="74">
  <si>
    <t xml:space="preserve">   Приложение  № _____ к договору № _______ от "____"_________________ 2021г.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</si>
  <si>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</si>
  <si>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</si>
  <si>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</si>
  <si>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</si>
  <si>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</si>
  <si>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</si>
  <si>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</si>
  <si>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</si>
  <si>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</si>
  <si>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</si>
  <si>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</si>
  <si>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</si>
  <si>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</si>
  <si>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КТП-6/0,4 кВ с трансформаторам ТМГ-400-6/0,4кВА. Проектирование камер КСО394-03 (2шт.),) в РУ-6кВ ТП-1876. Проектирование 2КЛ-6кВ от РУ-6кВ новой КТП до РУ-6кВ ТП-1876 ул. Политехническая, около д.77</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</si>
  <si>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</si>
  <si>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</si>
  <si>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</si>
  <si>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</si>
  <si>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</si>
  <si>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</si>
  <si>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в ТП-1876 камер КСО-394-03 -2шт.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</si>
  <si>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Стек=122437,20                                                         Сбаз=122437,20/8,23*1=14876,94</t>
  </si>
  <si>
    <t>С*(Акрайнее/Скрайнее)*Кст*Ктек              14876,94*(0,018/0,2)*1*4,59*0,85</t>
  </si>
  <si>
    <t>Коэффициенты</t>
  </si>
  <si>
    <t>Стадия: Рабочая документация</t>
  </si>
  <si>
    <t>Кст = 1</t>
  </si>
  <si>
    <t>Ктек = 4,59
Письмо Минстроя России от 04.05.2021 №18410-ИФ/09</t>
  </si>
  <si>
    <t>Разделы документации</t>
  </si>
  <si>
    <t>(75.0%+10.0%) = 85%</t>
  </si>
  <si>
    <t>2</t>
  </si>
  <si>
    <t>Монтаж КТП-6/0,4кВ  с трансформаторам ТМГ- 400-6/0,4 -1шт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</si>
  <si>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Стек=1098672,00                                                         Сбаз=1098672,00/8,23*1=133495,99</t>
  </si>
  <si>
    <t>С*(Акрайнее/Скрайнее)*Кст*Ктек              133495,99*(0,018/0,2)*1*4,59*0,85</t>
  </si>
  <si>
    <t>3</t>
  </si>
  <si>
    <t>Кабельные линии напряжением до 35 кВ. Интервалы протяженности свыше 500 до 1000 м.            (от новой КТП до ТП-1876)</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</si>
  <si>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Х=285 (м) 
Количество = 2</t>
  </si>
  <si>
    <t>(A + B * Xзад) * Количество * Кст * Ктек * K2 * (1 + дроб.ч. K1)
(8265 руб + 41 руб * 285) * 2 * 0.6 * 4.59 * 1.4 * (1 + 0.1) * 0.825</t>
  </si>
  <si>
    <t>Кст = 0.6</t>
  </si>
  <si>
    <t>K1 = 1.1
Глава 2.8, п.2.8.1.1</t>
  </si>
  <si>
    <t>K2 = 1.4
Глава 2.8, п.2.8.1.1</t>
  </si>
  <si>
    <t>(24.5% + 23.5% + 2.5% + 17.0% + 5.0% + 10.0%) = 82.5%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</si>
  <si>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</si>
  <si>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</si>
  <si>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</si>
  <si>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4,59</t>
  </si>
  <si>
    <t/>
  </si>
  <si>
    <t>Стадия: Рабочий проект</t>
  </si>
  <si>
    <t>Кст = 0.50</t>
  </si>
  <si>
    <t>(100%) = 100%</t>
  </si>
  <si>
    <t>5</t>
  </si>
  <si>
    <t>Итого по смете:</t>
  </si>
  <si>
    <t>6</t>
  </si>
  <si>
    <t>Сбор исходных данных</t>
  </si>
  <si>
    <t>10% от п.5</t>
  </si>
  <si>
    <t>7</t>
  </si>
  <si>
    <t>Согласование  с организациями города</t>
  </si>
  <si>
    <t>Проектные</t>
  </si>
  <si>
    <t>8</t>
  </si>
  <si>
    <t>Инженерно-геодезические изыскания</t>
  </si>
  <si>
    <t>9</t>
  </si>
  <si>
    <t>Итого без НДС</t>
  </si>
  <si>
    <t>Сумма от п.5-8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</si>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</sst>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22"/>
      </bottom>
      <diagonal/>
    </border>
    <border>
      <left/>
      <right style="thin">
        <color indexed="64"/>
      </right>
      <top/>
      <bottom style="thin">
        <color indexed="22"/>
      </bottom>
      <diagonal/>
    </border>
    <border>
      <left style="thin">
        <color indexed="64"/>
      </left>
      <right/>
      <top/>
      <bottom style="thin">
        <color indexed="22"/>
      </bottom>
      <diagonal/>
    </border>
    <border>
      <left style="thin">
        <color indexed="64"/>
      </left>
      <right style="thin">
        <color indexed="64"/>
      </right>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22"/>
      </top>
      <bottom style="thin">
        <color indexed="22"/>
      </bottom>
      <diagonal/>
    </border>
  </borders>
  <cellStyleXfs count="3">
    <xf numFmtId="0" fontId="0" fillId="0" borderId="0"/>
    <xf numFmtId="0" fontId="1" fillId="0" borderId="0"/>
    <xf numFmtId="0" fontId="1" fillId="0" borderId="0"/>
  </cellStyleXfs>
  <cellXfs count="127">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0" xfId="1" applyNumberFormat="1" applyFont="1" applyBorder="1" applyAlignment="1">
      <alignment horizontal="left" vertical="center" wrapText="1"/>
    </xf>
    <xf numFmtId="0" fontId="1" fillId="0" borderId="12" xfId="1" applyNumberFormat="1" applyFont="1" applyBorder="1" applyAlignment="1">
      <alignment horizontal="left" vertical="center" wrapText="1"/>
    </xf>
    <xf numFmtId="0" fontId="1" fillId="0" borderId="11" xfId="1" applyNumberFormat="1" applyFont="1" applyBorder="1" applyAlignment="1">
      <alignment horizontal="left" vertical="center" wrapText="1"/>
    </xf>
    <xf numFmtId="0" fontId="1" fillId="0" borderId="1"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49" fontId="1" fillId="0" borderId="13" xfId="1" applyNumberFormat="1" applyFont="1" applyBorder="1" applyAlignment="1">
      <alignment horizontal="center"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 fillId="0" borderId="14" xfId="1" applyNumberFormat="1" applyFont="1" applyBorder="1" applyAlignment="1">
      <alignment horizontal="center" vertical="center" wrapText="1"/>
    </xf>
    <xf numFmtId="0" fontId="1" fillId="0" borderId="16" xfId="1" applyNumberFormat="1" applyFont="1" applyBorder="1" applyAlignment="1">
      <alignment horizontal="center" vertical="center" wrapText="1"/>
    </xf>
    <xf numFmtId="0" fontId="1" fillId="0" borderId="15" xfId="1" applyNumberFormat="1" applyFont="1" applyBorder="1" applyAlignment="1">
      <alignment horizontal="center" vertical="center" wrapText="1"/>
    </xf>
    <xf numFmtId="2" fontId="1" fillId="0" borderId="13" xfId="1" applyNumberFormat="1" applyFont="1" applyBorder="1" applyAlignment="1">
      <alignment horizontal="right" vertical="top" wrapText="1"/>
    </xf>
    <xf numFmtId="0" fontId="1" fillId="0" borderId="0"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center" wrapText="1"/>
    </xf>
    <xf numFmtId="0" fontId="1" fillId="0" borderId="0" xfId="1" applyNumberFormat="1" applyFont="1" applyBorder="1" applyAlignment="1">
      <alignment horizontal="left" vertical="center" wrapText="1"/>
    </xf>
    <xf numFmtId="0" fontId="1" fillId="0" borderId="13" xfId="1" applyNumberFormat="1" applyFont="1" applyBorder="1" applyAlignment="1">
      <alignment horizontal="center" vertical="top" wrapText="1"/>
    </xf>
    <xf numFmtId="2" fontId="1" fillId="0" borderId="19" xfId="1" applyNumberFormat="1" applyFont="1" applyBorder="1" applyAlignment="1">
      <alignment horizontal="right" vertical="top" wrapText="1"/>
    </xf>
    <xf numFmtId="49" fontId="1" fillId="0" borderId="19" xfId="1" applyNumberFormat="1" applyFont="1" applyBorder="1" applyAlignment="1">
      <alignment horizontal="center" wrapText="1"/>
    </xf>
    <xf numFmtId="0" fontId="1" fillId="0" borderId="0" xfId="1" applyNumberFormat="1" applyFont="1" applyBorder="1" applyAlignment="1">
      <alignment horizontal="center" vertical="top" wrapText="1"/>
    </xf>
    <xf numFmtId="0" fontId="1" fillId="0" borderId="17" xfId="1" applyNumberFormat="1" applyFont="1" applyBorder="1" applyAlignment="1">
      <alignment horizontal="center" vertical="top" wrapText="1"/>
    </xf>
    <xf numFmtId="0" fontId="1" fillId="0" borderId="19" xfId="1" applyNumberFormat="1" applyFont="1" applyBorder="1" applyAlignment="1">
      <alignment horizontal="center" vertical="top" wrapText="1"/>
    </xf>
    <xf numFmtId="49" fontId="1" fillId="0" borderId="20" xfId="1" applyNumberFormat="1" applyFont="1" applyBorder="1" applyAlignment="1">
      <alignment horizontal="center" wrapText="1"/>
    </xf>
    <xf numFmtId="0" fontId="1" fillId="0" borderId="0" xfId="1" applyNumberFormat="1" applyFont="1" applyBorder="1" applyAlignment="1">
      <alignment horizontal="center" vertical="center" wrapText="1"/>
    </xf>
    <xf numFmtId="0" fontId="1" fillId="0" borderId="20" xfId="1" applyNumberFormat="1" applyFont="1" applyBorder="1" applyAlignment="1">
      <alignment horizontal="left" vertical="top" wrapText="1"/>
    </xf>
    <xf numFmtId="2" fontId="1" fillId="0" borderId="20" xfId="1" applyNumberFormat="1" applyFont="1" applyBorder="1" applyAlignment="1">
      <alignment horizontal="right" vertical="top" wrapText="1"/>
    </xf>
    <xf numFmtId="0" fontId="14" fillId="0" borderId="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9" fontId="1" fillId="0" borderId="1" xfId="1" applyNumberFormat="1" applyFont="1" applyBorder="1" applyAlignment="1">
      <alignment horizontal="center" wrapText="1"/>
    </xf>
    <xf numFmtId="0" fontId="14" fillId="0" borderId="21" xfId="1" applyNumberFormat="1" applyFont="1" applyBorder="1" applyAlignment="1">
      <alignment horizontal="left" vertical="top" wrapText="1"/>
    </xf>
    <xf numFmtId="0" fontId="14" fillId="0" borderId="22" xfId="1" applyNumberFormat="1" applyFont="1" applyBorder="1" applyAlignment="1">
      <alignment horizontal="left" vertical="top" wrapText="1"/>
    </xf>
    <xf numFmtId="0" fontId="14" fillId="0" borderId="23" xfId="1" applyNumberFormat="1" applyFont="1" applyBorder="1" applyAlignment="1">
      <alignment horizontal="left" vertical="top" wrapText="1"/>
    </xf>
    <xf numFmtId="0" fontId="14" fillId="0" borderId="24" xfId="1" applyNumberFormat="1" applyFont="1" applyBorder="1" applyAlignment="1">
      <alignment horizontal="left" vertical="top" wrapText="1"/>
    </xf>
    <xf numFmtId="0" fontId="14" fillId="0" borderId="24"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4" xfId="1" applyNumberFormat="1" applyFont="1" applyBorder="1" applyAlignment="1">
      <alignment horizontal="righ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20" xfId="1" applyNumberFormat="1" applyFont="1" applyBorder="1" applyAlignment="1">
      <alignment horizontal="right" vertical="top" wrapText="1"/>
    </xf>
    <xf numFmtId="49" fontId="14" fillId="0" borderId="19" xfId="1" applyNumberFormat="1" applyFont="1" applyBorder="1" applyAlignment="1">
      <alignment horizontal="right" vertical="top" wrapText="1"/>
    </xf>
    <xf numFmtId="0" fontId="1" fillId="0" borderId="14" xfId="1" applyNumberFormat="1" applyBorder="1" applyAlignment="1">
      <alignment horizontal="left" vertical="top" wrapText="1"/>
    </xf>
    <xf numFmtId="0" fontId="1" fillId="0" borderId="16"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3" xfId="1" applyNumberFormat="1" applyFont="1" applyBorder="1" applyAlignment="1">
      <alignment horizontal="left" vertical="top" wrapText="1"/>
    </xf>
    <xf numFmtId="4" fontId="1" fillId="0" borderId="13" xfId="1" applyNumberFormat="1" applyFont="1" applyBorder="1" applyAlignment="1">
      <alignment horizontal="right" vertical="top" wrapText="1"/>
    </xf>
    <xf numFmtId="0" fontId="14" fillId="0" borderId="27" xfId="1" applyNumberFormat="1" applyFont="1" applyBorder="1" applyAlignment="1">
      <alignment horizontal="left" vertical="top" wrapText="1"/>
    </xf>
    <xf numFmtId="0" fontId="14" fillId="0" borderId="26" xfId="1" applyNumberFormat="1" applyFont="1" applyBorder="1" applyAlignment="1">
      <alignment horizontal="left" vertical="top" wrapText="1"/>
    </xf>
    <xf numFmtId="0" fontId="14" fillId="0" borderId="25"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31"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4" fontId="1" fillId="0" borderId="19" xfId="1" applyNumberFormat="1" applyFont="1" applyBorder="1" applyAlignment="1">
      <alignment horizontal="right" vertical="top" wrapText="1"/>
    </xf>
    <xf numFmtId="49" fontId="14" fillId="0" borderId="31" xfId="1" applyNumberFormat="1" applyFont="1" applyBorder="1" applyAlignment="1">
      <alignment horizontal="right" vertical="top" wrapText="1"/>
    </xf>
    <xf numFmtId="49" fontId="14" fillId="0" borderId="24" xfId="1" applyNumberFormat="1" applyFont="1" applyBorder="1" applyAlignment="1">
      <alignment horizontal="right" vertical="top" wrapText="1"/>
    </xf>
    <xf numFmtId="49" fontId="14" fillId="0" borderId="20" xfId="1" applyNumberFormat="1" applyFont="1" applyBorder="1" applyAlignment="1">
      <alignment horizontal="right" vertical="top" wrapText="1"/>
    </xf>
    <xf numFmtId="0" fontId="14" fillId="0" borderId="30" xfId="1" applyNumberFormat="1" applyFont="1" applyBorder="1" applyAlignment="1">
      <alignment horizontal="left" vertical="top" wrapText="1"/>
    </xf>
    <xf numFmtId="0" fontId="14" fillId="0" borderId="29"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4" fontId="14" fillId="0" borderId="20"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 fillId="0" borderId="10" xfId="1" applyNumberFormat="1" applyFont="1" applyBorder="1" applyAlignment="1">
      <alignment horizontal="center" vertical="top" wrapText="1"/>
    </xf>
    <xf numFmtId="0" fontId="1" fillId="0" borderId="12" xfId="1" applyNumberFormat="1" applyFont="1" applyBorder="1" applyAlignment="1">
      <alignment horizontal="center" vertical="top" wrapText="1"/>
    </xf>
    <xf numFmtId="0" fontId="1" fillId="0" borderId="11" xfId="1" applyNumberFormat="1" applyFont="1" applyBorder="1" applyAlignment="1">
      <alignment horizontal="center" vertical="top" wrapText="1"/>
    </xf>
    <xf numFmtId="0" fontId="14" fillId="0" borderId="10" xfId="1" applyNumberFormat="1" applyFont="1" applyBorder="1" applyAlignment="1">
      <alignment vertical="top" wrapText="1"/>
    </xf>
    <xf numFmtId="0" fontId="14" fillId="0" borderId="11" xfId="1" applyNumberFormat="1" applyFont="1" applyBorder="1" applyAlignment="1">
      <alignment vertical="top" wrapText="1"/>
    </xf>
    <xf numFmtId="0" fontId="14" fillId="0" borderId="12"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tabSelected="1" topLeftCell="A7" zoomScaleNormal="100" workbookViewId="0">
      <selection activeCell="J25" sqref="J25"/>
    </sheetView>
  </sheetViews>
  <sheetFormatPr defaultColWidth="11.5703125" defaultRowHeight="12.75" x14ac:dyDescent="0.2"/>
  <cols>
    <col min="1" max="1" width="3.7109375" style="1" customWidth="1"/>
    <col min="2" max="2" width="10.7109375" style="1" customWidth="1"/>
    <col min="3" max="3" width="10"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51.7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8">
        <v>5</v>
      </c>
    </row>
    <row r="18" spans="1:9" ht="82.5" customHeight="1" x14ac:dyDescent="0.2">
      <c r="A18" s="39" t="s">
        <v>20</v>
      </c>
      <c r="B18" s="40" t="s">
        <v>21</v>
      </c>
      <c r="C18" s="41"/>
      <c r="D18" s="42" t="s">
        <v>22</v>
      </c>
      <c r="E18" s="43"/>
      <c r="F18" s="43"/>
      <c r="G18" s="44"/>
      <c r="H18" s="45" t="s">
        <v>23</v>
      </c>
      <c r="I18" s="46">
        <f>14876.94*(0.018/0.2)*1*4.59*0.85</f>
        <v>5223.8143268999993</v>
      </c>
    </row>
    <row r="19" spans="1:9" ht="15.75" customHeight="1" x14ac:dyDescent="0.2">
      <c r="A19" s="47"/>
      <c r="B19" s="48" t="s">
        <v>24</v>
      </c>
      <c r="C19" s="49"/>
      <c r="D19" s="50"/>
      <c r="E19" s="51"/>
      <c r="F19" s="51"/>
      <c r="G19" s="52"/>
      <c r="H19" s="45"/>
      <c r="I19" s="53"/>
    </row>
    <row r="20" spans="1:9" ht="27.75" customHeight="1" x14ac:dyDescent="0.2">
      <c r="A20" s="47"/>
      <c r="B20" s="54" t="s">
        <v>25</v>
      </c>
      <c r="C20" s="55"/>
      <c r="D20" s="56" t="s">
        <v>26</v>
      </c>
      <c r="E20" s="57"/>
      <c r="F20" s="57"/>
      <c r="G20" s="57"/>
      <c r="H20" s="58"/>
      <c r="I20" s="59"/>
    </row>
    <row r="21" spans="1:9" ht="40.5" customHeight="1" x14ac:dyDescent="0.2">
      <c r="A21" s="60"/>
      <c r="B21" s="61"/>
      <c r="C21" s="62"/>
      <c r="D21" s="56" t="s">
        <v>27</v>
      </c>
      <c r="E21" s="57"/>
      <c r="F21" s="57"/>
      <c r="G21" s="57"/>
      <c r="H21" s="63"/>
      <c r="I21" s="59"/>
    </row>
    <row r="22" spans="1:9" ht="27.75" customHeight="1" x14ac:dyDescent="0.2">
      <c r="A22" s="64"/>
      <c r="B22" s="54" t="s">
        <v>28</v>
      </c>
      <c r="C22" s="54"/>
      <c r="D22" s="65"/>
      <c r="E22" s="65"/>
      <c r="F22" s="65"/>
      <c r="G22" s="65"/>
      <c r="H22" s="66" t="s">
        <v>29</v>
      </c>
      <c r="I22" s="67"/>
    </row>
    <row r="23" spans="1:9" ht="92.25" customHeight="1" x14ac:dyDescent="0.2">
      <c r="A23" s="39" t="s">
        <v>30</v>
      </c>
      <c r="B23" s="68" t="s">
        <v>31</v>
      </c>
      <c r="C23" s="68"/>
      <c r="D23" s="69" t="s">
        <v>32</v>
      </c>
      <c r="E23" s="69"/>
      <c r="F23" s="69"/>
      <c r="G23" s="69"/>
      <c r="H23" s="45" t="s">
        <v>33</v>
      </c>
      <c r="I23" s="46">
        <f>133495.99*(0.018/0.2)*1*4.59*0.85</f>
        <v>46875.114448649983</v>
      </c>
    </row>
    <row r="24" spans="1:9" ht="15.75" customHeight="1" x14ac:dyDescent="0.2">
      <c r="A24" s="70"/>
      <c r="B24" s="71" t="s">
        <v>24</v>
      </c>
      <c r="C24" s="72"/>
      <c r="D24" s="73"/>
      <c r="E24" s="71"/>
      <c r="F24" s="71"/>
      <c r="G24" s="72"/>
      <c r="H24" s="74"/>
      <c r="I24" s="75"/>
    </row>
    <row r="25" spans="1:9" ht="30" customHeight="1" x14ac:dyDescent="0.2">
      <c r="A25" s="70"/>
      <c r="B25" s="76" t="s">
        <v>25</v>
      </c>
      <c r="C25" s="77"/>
      <c r="D25" s="78" t="s">
        <v>26</v>
      </c>
      <c r="E25" s="76"/>
      <c r="F25" s="76"/>
      <c r="G25" s="77"/>
      <c r="H25" s="79"/>
      <c r="I25" s="80"/>
    </row>
    <row r="26" spans="1:9" ht="45" customHeight="1" x14ac:dyDescent="0.2">
      <c r="A26" s="70"/>
      <c r="B26" s="76"/>
      <c r="C26" s="77"/>
      <c r="D26" s="78" t="s">
        <v>27</v>
      </c>
      <c r="E26" s="76"/>
      <c r="F26" s="76"/>
      <c r="G26" s="77"/>
      <c r="H26" s="79"/>
      <c r="I26" s="80"/>
    </row>
    <row r="27" spans="1:9" ht="25.5" customHeight="1" x14ac:dyDescent="0.2">
      <c r="A27" s="34"/>
      <c r="B27" s="81" t="s">
        <v>28</v>
      </c>
      <c r="C27" s="82"/>
      <c r="D27" s="83"/>
      <c r="E27" s="81"/>
      <c r="F27" s="81"/>
      <c r="G27" s="82"/>
      <c r="H27" s="66" t="s">
        <v>29</v>
      </c>
      <c r="I27" s="84"/>
    </row>
    <row r="28" spans="1:9" ht="117.75" customHeight="1" x14ac:dyDescent="0.2">
      <c r="A28" s="85" t="s">
        <v>34</v>
      </c>
      <c r="B28" s="48" t="s">
        <v>35</v>
      </c>
      <c r="C28" s="49"/>
      <c r="D28" s="86" t="s">
        <v>36</v>
      </c>
      <c r="E28" s="87"/>
      <c r="F28" s="87"/>
      <c r="G28" s="88"/>
      <c r="H28" s="89" t="s">
        <v>37</v>
      </c>
      <c r="I28" s="90">
        <f>(8265+41*285)*2*0.6*4.59*1.4*(1+0.1)*0.825</f>
        <v>139608.38429999998</v>
      </c>
    </row>
    <row r="29" spans="1:9" ht="15.75" customHeight="1" x14ac:dyDescent="0.2">
      <c r="A29" s="85"/>
      <c r="B29" s="91" t="s">
        <v>24</v>
      </c>
      <c r="C29" s="92"/>
      <c r="D29" s="91"/>
      <c r="E29" s="93"/>
      <c r="F29" s="93"/>
      <c r="G29" s="92"/>
      <c r="H29" s="94"/>
      <c r="I29" s="95"/>
    </row>
    <row r="30" spans="1:9" ht="25.5" customHeight="1" x14ac:dyDescent="0.2">
      <c r="A30" s="85"/>
      <c r="B30" s="96" t="s">
        <v>25</v>
      </c>
      <c r="C30" s="97"/>
      <c r="D30" s="96" t="s">
        <v>38</v>
      </c>
      <c r="E30" s="98"/>
      <c r="F30" s="98"/>
      <c r="G30" s="97"/>
      <c r="H30" s="79"/>
      <c r="I30" s="80"/>
    </row>
    <row r="31" spans="1:9" ht="38.25" customHeight="1" x14ac:dyDescent="0.2">
      <c r="A31" s="85"/>
      <c r="B31" s="96"/>
      <c r="C31" s="97"/>
      <c r="D31" s="96" t="s">
        <v>27</v>
      </c>
      <c r="E31" s="98"/>
      <c r="F31" s="98"/>
      <c r="G31" s="97"/>
      <c r="H31" s="79"/>
      <c r="I31" s="80"/>
    </row>
    <row r="32" spans="1:9" ht="25.5" customHeight="1" x14ac:dyDescent="0.2">
      <c r="A32" s="85"/>
      <c r="B32" s="96"/>
      <c r="C32" s="97"/>
      <c r="D32" s="96" t="s">
        <v>39</v>
      </c>
      <c r="E32" s="98"/>
      <c r="F32" s="98"/>
      <c r="G32" s="97"/>
      <c r="H32" s="79"/>
      <c r="I32" s="80"/>
    </row>
    <row r="33" spans="1:9" ht="25.5" customHeight="1" x14ac:dyDescent="0.2">
      <c r="A33" s="85"/>
      <c r="B33" s="96"/>
      <c r="C33" s="97"/>
      <c r="D33" s="96" t="s">
        <v>40</v>
      </c>
      <c r="E33" s="98"/>
      <c r="F33" s="98"/>
      <c r="G33" s="97"/>
      <c r="H33" s="79"/>
      <c r="I33" s="80"/>
    </row>
    <row r="34" spans="1:9" ht="54.75" customHeight="1" x14ac:dyDescent="0.2">
      <c r="A34" s="85"/>
      <c r="B34" s="83" t="s">
        <v>28</v>
      </c>
      <c r="C34" s="82"/>
      <c r="D34" s="83"/>
      <c r="E34" s="81"/>
      <c r="F34" s="81"/>
      <c r="G34" s="82"/>
      <c r="H34" s="66" t="s">
        <v>41</v>
      </c>
      <c r="I34" s="84"/>
    </row>
    <row r="35" spans="1:9" ht="106.5" customHeight="1" x14ac:dyDescent="0.2">
      <c r="A35" s="85" t="s">
        <v>42</v>
      </c>
      <c r="B35" s="99" t="s">
        <v>43</v>
      </c>
      <c r="C35" s="100"/>
      <c r="D35" s="101" t="s">
        <v>44</v>
      </c>
      <c r="E35" s="54"/>
      <c r="F35" s="54"/>
      <c r="G35" s="55"/>
      <c r="H35" s="102" t="s">
        <v>45</v>
      </c>
      <c r="I35" s="103">
        <f>(0+800*1)*3*0.5*4.59</f>
        <v>5508</v>
      </c>
    </row>
    <row r="36" spans="1:9" ht="15" customHeight="1" x14ac:dyDescent="0.2">
      <c r="A36" s="104" t="s">
        <v>46</v>
      </c>
      <c r="B36" s="91" t="s">
        <v>24</v>
      </c>
      <c r="C36" s="92"/>
      <c r="D36" s="91"/>
      <c r="E36" s="93"/>
      <c r="F36" s="93"/>
      <c r="G36" s="92"/>
      <c r="H36" s="94"/>
      <c r="I36" s="95"/>
    </row>
    <row r="37" spans="1:9" ht="24" customHeight="1" x14ac:dyDescent="0.2">
      <c r="A37" s="105" t="s">
        <v>46</v>
      </c>
      <c r="B37" s="96" t="s">
        <v>47</v>
      </c>
      <c r="C37" s="97"/>
      <c r="D37" s="96" t="s">
        <v>48</v>
      </c>
      <c r="E37" s="98"/>
      <c r="F37" s="98"/>
      <c r="G37" s="97"/>
      <c r="H37" s="79"/>
      <c r="I37" s="80"/>
    </row>
    <row r="38" spans="1:9" ht="39" customHeight="1" x14ac:dyDescent="0.2">
      <c r="A38" s="105" t="s">
        <v>46</v>
      </c>
      <c r="B38" s="96"/>
      <c r="C38" s="97"/>
      <c r="D38" s="96" t="s">
        <v>27</v>
      </c>
      <c r="E38" s="98"/>
      <c r="F38" s="98"/>
      <c r="G38" s="97"/>
      <c r="H38" s="79"/>
      <c r="I38" s="80"/>
    </row>
    <row r="39" spans="1:9" ht="15" customHeight="1" x14ac:dyDescent="0.2">
      <c r="A39" s="106" t="s">
        <v>46</v>
      </c>
      <c r="B39" s="83" t="s">
        <v>28</v>
      </c>
      <c r="C39" s="82"/>
      <c r="D39" s="83"/>
      <c r="E39" s="81"/>
      <c r="F39" s="81"/>
      <c r="G39" s="82"/>
      <c r="H39" s="66" t="s">
        <v>49</v>
      </c>
      <c r="I39" s="84"/>
    </row>
    <row r="40" spans="1:9" x14ac:dyDescent="0.2">
      <c r="A40" s="106" t="s">
        <v>50</v>
      </c>
      <c r="B40" s="107" t="s">
        <v>51</v>
      </c>
      <c r="C40" s="108"/>
      <c r="D40" s="107"/>
      <c r="E40" s="109"/>
      <c r="F40" s="109"/>
      <c r="G40" s="108"/>
      <c r="H40" s="110"/>
      <c r="I40" s="111">
        <f>I23+I28+I35+I18</f>
        <v>197215.31307554996</v>
      </c>
    </row>
    <row r="41" spans="1:9" ht="12.75" customHeight="1" x14ac:dyDescent="0.2">
      <c r="A41" s="112" t="s">
        <v>52</v>
      </c>
      <c r="B41" s="113" t="s">
        <v>53</v>
      </c>
      <c r="C41" s="114"/>
      <c r="D41" s="113"/>
      <c r="E41" s="115"/>
      <c r="F41" s="115"/>
      <c r="G41" s="114"/>
      <c r="H41" s="116" t="s">
        <v>54</v>
      </c>
      <c r="I41" s="117">
        <f>I40*0.1</f>
        <v>19721.531307554997</v>
      </c>
    </row>
    <row r="42" spans="1:9" ht="27" customHeight="1" x14ac:dyDescent="0.2">
      <c r="A42" s="112" t="s">
        <v>55</v>
      </c>
      <c r="B42" s="113" t="s">
        <v>56</v>
      </c>
      <c r="C42" s="114"/>
      <c r="D42" s="113"/>
      <c r="E42" s="115"/>
      <c r="F42" s="115"/>
      <c r="G42" s="114"/>
      <c r="H42" s="116" t="s">
        <v>57</v>
      </c>
      <c r="I42" s="117">
        <f>10000/1.2</f>
        <v>8333.3333333333339</v>
      </c>
    </row>
    <row r="43" spans="1:9" ht="37.5" customHeight="1" x14ac:dyDescent="0.2">
      <c r="A43" s="112" t="s">
        <v>58</v>
      </c>
      <c r="B43" s="113" t="s">
        <v>59</v>
      </c>
      <c r="C43" s="114"/>
      <c r="D43" s="118"/>
      <c r="E43" s="119"/>
      <c r="F43" s="119"/>
      <c r="G43" s="120"/>
      <c r="H43" s="116" t="s">
        <v>57</v>
      </c>
      <c r="I43" s="117">
        <v>38775.050000000003</v>
      </c>
    </row>
    <row r="44" spans="1:9" ht="17.25" customHeight="1" x14ac:dyDescent="0.2">
      <c r="A44" s="112" t="s">
        <v>60</v>
      </c>
      <c r="B44" s="113" t="s">
        <v>61</v>
      </c>
      <c r="C44" s="114"/>
      <c r="D44" s="113"/>
      <c r="E44" s="115"/>
      <c r="F44" s="115"/>
      <c r="G44" s="114"/>
      <c r="H44" s="45" t="s">
        <v>62</v>
      </c>
      <c r="I44" s="117">
        <f>I40+I41+I42+I43</f>
        <v>264045.2277164383</v>
      </c>
    </row>
    <row r="45" spans="1:9" x14ac:dyDescent="0.2">
      <c r="A45" s="112" t="s">
        <v>63</v>
      </c>
      <c r="B45" s="113" t="s">
        <v>64</v>
      </c>
      <c r="C45" s="114"/>
      <c r="D45" s="113"/>
      <c r="E45" s="115"/>
      <c r="F45" s="115"/>
      <c r="G45" s="114"/>
      <c r="H45" s="116" t="s">
        <v>65</v>
      </c>
      <c r="I45" s="117">
        <f>ROUND(I44*20%,2)</f>
        <v>52809.05</v>
      </c>
    </row>
    <row r="46" spans="1:9" ht="12.75" customHeight="1" x14ac:dyDescent="0.2">
      <c r="A46" s="112" t="s">
        <v>66</v>
      </c>
      <c r="B46" s="121" t="s">
        <v>67</v>
      </c>
      <c r="C46" s="122"/>
      <c r="D46" s="40"/>
      <c r="E46" s="123"/>
      <c r="F46" s="123"/>
      <c r="G46" s="41"/>
      <c r="H46" s="124" t="s">
        <v>68</v>
      </c>
      <c r="I46" s="125">
        <f>I44+I45</f>
        <v>316854.27771643829</v>
      </c>
    </row>
    <row r="48" spans="1:9" ht="15.75" x14ac:dyDescent="0.25">
      <c r="A48" s="7" t="s">
        <v>69</v>
      </c>
      <c r="B48" s="7"/>
      <c r="C48" s="7"/>
      <c r="D48" s="7"/>
      <c r="E48" s="7"/>
      <c r="F48" s="7"/>
      <c r="G48" s="7"/>
      <c r="H48" s="7"/>
      <c r="I48" s="7"/>
    </row>
    <row r="49" spans="1:9" ht="15.75" x14ac:dyDescent="0.25">
      <c r="A49" s="17" t="s">
        <v>70</v>
      </c>
      <c r="B49" s="17"/>
      <c r="C49" s="17"/>
      <c r="D49" s="7"/>
      <c r="E49" s="7"/>
      <c r="F49" s="7"/>
      <c r="G49" s="7"/>
      <c r="H49" s="7"/>
      <c r="I49" s="7"/>
    </row>
    <row r="50" spans="1:9" ht="15.75" x14ac:dyDescent="0.25">
      <c r="A50" s="17" t="s">
        <v>71</v>
      </c>
      <c r="B50" s="17"/>
      <c r="C50" s="17"/>
      <c r="D50" s="7"/>
      <c r="E50" s="7"/>
      <c r="F50" s="7"/>
      <c r="G50" s="7"/>
      <c r="H50" s="7"/>
      <c r="I50" s="7"/>
    </row>
    <row r="51" spans="1:9" ht="15.75" x14ac:dyDescent="0.25">
      <c r="A51" s="126" t="s">
        <v>72</v>
      </c>
      <c r="B51" s="7"/>
      <c r="C51" s="7"/>
      <c r="D51" s="7"/>
      <c r="E51" s="7"/>
      <c r="F51" s="7"/>
      <c r="G51" s="7"/>
      <c r="H51" s="7"/>
      <c r="I51" s="7"/>
    </row>
    <row r="52" spans="1:9" ht="15.75" x14ac:dyDescent="0.25">
      <c r="A52" s="7" t="s">
        <v>73</v>
      </c>
      <c r="B52" s="7"/>
      <c r="C52" s="7"/>
      <c r="D52" s="7"/>
      <c r="E52" s="7"/>
      <c r="F52" s="7"/>
      <c r="G52" s="7"/>
      <c r="H52" s="7"/>
      <c r="I52" s="7"/>
    </row>
  </sheetData>
  <mergeCells count="66">
    <mergeCell ref="B45:C45"/>
    <mergeCell ref="D45:G45"/>
    <mergeCell ref="D46:G46"/>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3:C23"/>
    <mergeCell ref="D23:G23"/>
    <mergeCell ref="A24:A26"/>
    <mergeCell ref="B24:C24"/>
    <mergeCell ref="D24:G24"/>
    <mergeCell ref="B25:C25"/>
    <mergeCell ref="D25:G25"/>
    <mergeCell ref="B26:C26"/>
    <mergeCell ref="D26:G26"/>
    <mergeCell ref="B20:C20"/>
    <mergeCell ref="D20:G20"/>
    <mergeCell ref="B21:C21"/>
    <mergeCell ref="D21:G21"/>
    <mergeCell ref="B22:C22"/>
    <mergeCell ref="D22:G22"/>
    <mergeCell ref="B17:C17"/>
    <mergeCell ref="D17:G17"/>
    <mergeCell ref="B18:C18"/>
    <mergeCell ref="D18:G18"/>
    <mergeCell ref="B19:C19"/>
    <mergeCell ref="D19:G19"/>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Рек.ТП-1876 Новая КТП Аблязов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2021-06-15T05:39:04Z</dcterms:created>
  <dcterms:modified xsi:type="dcterms:W3CDTF">2021-06-15T05:39:15Z</dcterms:modified>
</cp:coreProperties>
</file>