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КЛ-0,4кВ ТП-903 МКУ Кап.стро-во" sheetId="1" r:id="rId1"/>
  </sheets>
  <calcPr calcId="145621"/>
</workbook>
</file>

<file path=xl/calcChain.xml><?xml version="1.0" encoding="utf-8"?>
<calcChain xmlns="http://schemas.openxmlformats.org/spreadsheetml/2006/main">
  <c r="I28" i="1" l="1"/>
  <c r="I19" i="1"/>
  <c r="I26" i="1" s="1"/>
  <c r="I27" i="1" l="1"/>
  <c r="I29" i="1" s="1"/>
  <c r="I30" i="1" l="1"/>
  <c r="I31" i="1" s="1"/>
</calcChain>
</file>

<file path=xl/sharedStrings.xml><?xml version="1.0" encoding="utf-8"?>
<sst xmlns="http://schemas.openxmlformats.org/spreadsheetml/2006/main" count="57" uniqueCount="56">
  <si>
    <t xml:space="preserve">   Приложение  № _____ к договору № _______ от "____"_________________ 2021г. 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</si>
  <si>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</si>
  <si>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</si>
  <si>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</si>
  <si>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</si>
  <si>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</si>
  <si>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</si>
  <si>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</si>
  <si>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</si>
  <si>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__________________А.Н. Куликов</t>
  </si>
  <si>
    <t xml:space="preserve">_________________Е.Н. Стрелин        </t>
  </si>
  <si>
    <t xml:space="preserve"> "_____" ______________ 2021 г.</t>
  </si>
  <si>
    <t xml:space="preserve"> "_____" _______________ 2021 г.</t>
  </si>
  <si>
    <t>Смета №</t>
  </si>
  <si>
    <t>на рабочую документацию</t>
  </si>
  <si>
    <t>Проектирование 2КЛ-0,4кВ  от РУ-0,4кВ ТП-903 до ВРУ детского сада, ул. Огородная, 176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</si>
  <si>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</si>
  <si>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</si>
  <si>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</si>
  <si>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</si>
  <si>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</si>
  <si>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</si>
  <si>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 xml:space="preserve">Кабельные линии напряжением до 35 кВ. Интервалы протяженности свыше 100 до 500 м </t>
  </si>
  <si>
    <t>Коммунальные инженерные сети и сооружения, 2012 г. Раздел 3.  Таблица 17. Квартальные, межквартальные, уличные кабельные электросети п.3
A=7.763 тыс.руб; B=0.042 тыс.руб;
Осн. показ. Х=135 (м) 
Количество = 2</t>
  </si>
  <si>
    <t>(A + B * Xзад) * Количество * Кст * Ктек * K2 * (1 + дроб.ч. K1)
(7763 руб + 42 руб * 135) * 2 * 0.6 * 4,59 * 1.4 * (1 + 0.1) * 0,825</t>
  </si>
  <si>
    <t>Коэффициенты</t>
  </si>
  <si>
    <t>Стадия: Рабочая документация</t>
  </si>
  <si>
    <t>Кст = 0.6</t>
  </si>
  <si>
    <t>Ктек = 4,59
Письмо Минстроя России от 04.05.2021 №18410-ИФ/09</t>
  </si>
  <si>
    <t>K1 = 1.1
Глава 2.8, п.2.8.1.1</t>
  </si>
  <si>
    <t>K2 = 1.4
Глава 2.8, п.2.8.1.1</t>
  </si>
  <si>
    <t>Разделы документации</t>
  </si>
  <si>
    <t>(24.5% + 23.5% + 2.5% + 17.0% + 5.0% + 10.0%) = 82.5%</t>
  </si>
  <si>
    <t>2</t>
  </si>
  <si>
    <t>Итого по смете:</t>
  </si>
  <si>
    <t>3</t>
  </si>
  <si>
    <t>Сбор исходных данных</t>
  </si>
  <si>
    <t>10% от п.2</t>
  </si>
  <si>
    <t>4</t>
  </si>
  <si>
    <t>Согласование  с организациями города</t>
  </si>
  <si>
    <t>Горгаз, Водоканал,Тепловые сети, НЭСК, Ростелеком</t>
  </si>
  <si>
    <t>Проектные</t>
  </si>
  <si>
    <t>5</t>
  </si>
  <si>
    <t>Итого без НДС</t>
  </si>
  <si>
    <t>Сумма от п.2 - 4</t>
  </si>
  <si>
    <t>6</t>
  </si>
  <si>
    <t>НДС</t>
  </si>
  <si>
    <t>20% от п.5</t>
  </si>
  <si>
    <t>7</t>
  </si>
  <si>
    <t>Всего по смете:</t>
  </si>
  <si>
    <t>Сумма от п.5-6</t>
  </si>
  <si>
    <t>Составил:</t>
  </si>
  <si>
    <t>Инженер-сметчик ООО "ГЭС"</t>
  </si>
  <si>
    <t>Лоскуткина С.Д. _____________________</t>
  </si>
  <si>
    <t>Проверил:</t>
  </si>
  <si>
    <t>Шокурова Ю.Н.______________________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</si>
</sst>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1" fillId="0" borderId="0" xfId="1" applyNumberFormat="1" applyFont="1" applyAlignment="1">
      <alignment wrapText="1"/>
    </xf>
    <xf numFmtId="0" fontId="1" fillId="0" borderId="0" xfId="1" applyNumberFormat="1" applyFont="1" applyAlignment="1">
      <alignment horizontal="center" wrapText="1"/>
    </xf>
    <xf numFmtId="0" fontId="1" fillId="0" borderId="0" xfId="1" applyNumberFormat="1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1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5" fillId="0" borderId="0" xfId="0" applyFont="1"/>
    <xf numFmtId="0" fontId="5" fillId="0" borderId="0" xfId="1" applyFont="1" applyAlignment="1">
      <alignment horizontal="left" vertical="center"/>
    </xf>
    <xf numFmtId="0" fontId="9" fillId="0" borderId="0" xfId="1" applyFont="1"/>
    <xf numFmtId="0" fontId="9" fillId="0" borderId="0" xfId="1" applyFont="1" applyAlignment="1">
      <alignment horizontal="left" vertical="center"/>
    </xf>
    <xf numFmtId="0" fontId="10" fillId="0" borderId="0" xfId="1" applyNumberFormat="1" applyFont="1" applyBorder="1" applyAlignment="1">
      <alignment horizontal="center" vertical="top" wrapText="1"/>
    </xf>
    <xf numFmtId="0" fontId="1" fillId="0" borderId="0" xfId="1" applyNumberFormat="1" applyFont="1" applyBorder="1" applyAlignment="1">
      <alignment horizontal="center" vertical="center"/>
    </xf>
    <xf numFmtId="0" fontId="1" fillId="0" borderId="0" xfId="1" applyNumberFormat="1" applyBorder="1" applyAlignment="1">
      <alignment horizontal="center" vertical="center"/>
    </xf>
    <xf numFmtId="0" fontId="11" fillId="0" borderId="0" xfId="1" applyNumberFormat="1" applyFont="1" applyAlignment="1">
      <alignment horizontal="left"/>
    </xf>
    <xf numFmtId="0" fontId="11" fillId="0" borderId="0" xfId="1" applyNumberFormat="1" applyFont="1" applyAlignment="1"/>
    <xf numFmtId="0" fontId="12" fillId="0" borderId="0" xfId="1" applyNumberFormat="1" applyFont="1" applyBorder="1" applyAlignment="1">
      <alignment horizontal="right" vertical="top"/>
    </xf>
    <xf numFmtId="0" fontId="13" fillId="0" borderId="0" xfId="2" applyFont="1" applyAlignment="1">
      <alignment horizontal="center" vertical="top" wrapText="1"/>
    </xf>
    <xf numFmtId="0" fontId="13" fillId="0" borderId="0" xfId="2" applyFont="1" applyAlignment="1"/>
    <xf numFmtId="0" fontId="13" fillId="0" borderId="0" xfId="2" applyFont="1" applyAlignment="1">
      <alignment horizontal="center" vertical="center" wrapText="1"/>
    </xf>
    <xf numFmtId="0" fontId="14" fillId="0" borderId="1" xfId="1" applyNumberFormat="1" applyFont="1" applyBorder="1" applyAlignment="1">
      <alignment horizontal="center" vertical="top" wrapText="1"/>
    </xf>
    <xf numFmtId="0" fontId="14" fillId="0" borderId="2" xfId="1" applyNumberFormat="1" applyFont="1" applyBorder="1" applyAlignment="1">
      <alignment horizontal="center" vertical="top" wrapText="1"/>
    </xf>
    <xf numFmtId="0" fontId="14" fillId="0" borderId="3" xfId="1" applyNumberFormat="1" applyFont="1" applyBorder="1" applyAlignment="1">
      <alignment horizontal="center" vertical="top" wrapText="1"/>
    </xf>
    <xf numFmtId="0" fontId="14" fillId="0" borderId="4" xfId="1" applyNumberFormat="1" applyFont="1" applyBorder="1" applyAlignment="1">
      <alignment horizontal="center" vertical="top" wrapText="1"/>
    </xf>
    <xf numFmtId="0" fontId="11" fillId="0" borderId="1" xfId="1" applyNumberFormat="1" applyFont="1" applyBorder="1" applyAlignment="1">
      <alignment horizontal="center" vertical="top" wrapText="1"/>
    </xf>
    <xf numFmtId="49" fontId="1" fillId="0" borderId="5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0" xfId="1" applyNumberFormat="1" applyFont="1" applyBorder="1"/>
    <xf numFmtId="49" fontId="15" fillId="0" borderId="6" xfId="1" applyNumberFormat="1" applyFont="1" applyBorder="1" applyAlignment="1">
      <alignment horizontal="right" vertical="top" wrapText="1"/>
    </xf>
    <xf numFmtId="0" fontId="15" fillId="0" borderId="7" xfId="1" applyNumberFormat="1" applyFont="1" applyBorder="1" applyAlignment="1">
      <alignment horizontal="center" vertical="top" wrapText="1"/>
    </xf>
    <xf numFmtId="0" fontId="15" fillId="0" borderId="8" xfId="1" applyNumberFormat="1" applyFont="1" applyBorder="1" applyAlignment="1">
      <alignment horizontal="center" vertical="top" wrapText="1"/>
    </xf>
    <xf numFmtId="0" fontId="1" fillId="0" borderId="7" xfId="1" applyNumberFormat="1" applyFont="1" applyBorder="1" applyAlignment="1">
      <alignment horizontal="left" vertical="top" wrapText="1"/>
    </xf>
    <xf numFmtId="0" fontId="1" fillId="0" borderId="9" xfId="1" applyNumberFormat="1" applyFont="1" applyBorder="1" applyAlignment="1">
      <alignment horizontal="left" vertical="top" wrapText="1"/>
    </xf>
    <xf numFmtId="0" fontId="1" fillId="0" borderId="8" xfId="1" applyNumberFormat="1" applyFont="1" applyBorder="1" applyAlignment="1">
      <alignment horizontal="left" vertical="top" wrapText="1"/>
    </xf>
    <xf numFmtId="0" fontId="1" fillId="0" borderId="5" xfId="1" applyNumberFormat="1" applyFont="1" applyBorder="1" applyAlignment="1">
      <alignment horizontal="left" vertical="top" wrapText="1"/>
    </xf>
    <xf numFmtId="4" fontId="1" fillId="0" borderId="5" xfId="1" applyNumberFormat="1" applyFont="1" applyBorder="1" applyAlignment="1">
      <alignment horizontal="right" vertical="top" wrapText="1"/>
    </xf>
    <xf numFmtId="0" fontId="15" fillId="0" borderId="5" xfId="1" applyNumberFormat="1" applyFont="1" applyBorder="1" applyAlignment="1">
      <alignment horizontal="left" vertical="top" wrapText="1"/>
    </xf>
    <xf numFmtId="0" fontId="15" fillId="0" borderId="10" xfId="1" applyNumberFormat="1" applyFont="1" applyBorder="1" applyAlignment="1">
      <alignment horizontal="left" vertical="top" wrapText="1"/>
    </xf>
    <xf numFmtId="0" fontId="15" fillId="0" borderId="11" xfId="1" applyNumberFormat="1" applyFont="1" applyBorder="1" applyAlignment="1">
      <alignment horizontal="left" vertical="top" wrapText="1"/>
    </xf>
    <xf numFmtId="0" fontId="15" fillId="0" borderId="12" xfId="1" applyNumberFormat="1" applyFont="1" applyBorder="1" applyAlignment="1">
      <alignment horizontal="left" vertical="top" wrapText="1"/>
    </xf>
    <xf numFmtId="0" fontId="1" fillId="0" borderId="6" xfId="1" applyNumberFormat="1" applyFont="1" applyBorder="1" applyAlignment="1">
      <alignment horizontal="left" vertical="top" wrapText="1"/>
    </xf>
    <xf numFmtId="0" fontId="1" fillId="0" borderId="6" xfId="1" applyNumberFormat="1" applyFont="1" applyBorder="1" applyAlignment="1">
      <alignment horizontal="right" vertical="top" wrapText="1"/>
    </xf>
    <xf numFmtId="0" fontId="1" fillId="0" borderId="5" xfId="1" applyNumberFormat="1" applyFont="1" applyBorder="1" applyAlignment="1">
      <alignment horizontal="left" vertical="top" wrapText="1"/>
    </xf>
    <xf numFmtId="0" fontId="1" fillId="0" borderId="13" xfId="1" applyNumberFormat="1" applyFont="1" applyBorder="1" applyAlignment="1">
      <alignment horizontal="left" vertical="top" wrapText="1"/>
    </xf>
    <xf numFmtId="0" fontId="1" fillId="0" borderId="14" xfId="1" applyNumberFormat="1" applyFont="1" applyBorder="1" applyAlignment="1">
      <alignment horizontal="left" vertical="top" wrapText="1"/>
    </xf>
    <xf numFmtId="0" fontId="1" fillId="0" borderId="15" xfId="1" applyNumberFormat="1" applyFont="1" applyBorder="1" applyAlignment="1">
      <alignment horizontal="left" vertical="top" wrapText="1"/>
    </xf>
    <xf numFmtId="0" fontId="1" fillId="0" borderId="16" xfId="1" applyNumberFormat="1" applyFont="1" applyBorder="1" applyAlignment="1">
      <alignment horizontal="left" vertical="top" wrapText="1"/>
    </xf>
    <xf numFmtId="0" fontId="1" fillId="0" borderId="17" xfId="1" applyNumberFormat="1" applyFont="1" applyBorder="1" applyAlignment="1">
      <alignment horizontal="left" vertical="top" wrapText="1"/>
    </xf>
    <xf numFmtId="0" fontId="1" fillId="0" borderId="18" xfId="1" applyNumberFormat="1" applyFont="1" applyBorder="1" applyAlignment="1">
      <alignment horizontal="left" vertical="top" wrapText="1"/>
    </xf>
    <xf numFmtId="0" fontId="1" fillId="0" borderId="19" xfId="1" applyNumberFormat="1" applyFont="1" applyBorder="1" applyAlignment="1">
      <alignment horizontal="left" vertical="top" wrapText="1"/>
    </xf>
    <xf numFmtId="49" fontId="15" fillId="0" borderId="20" xfId="1" applyNumberFormat="1" applyFont="1" applyBorder="1" applyAlignment="1">
      <alignment horizontal="right" vertical="top" wrapText="1"/>
    </xf>
    <xf numFmtId="0" fontId="15" fillId="0" borderId="7" xfId="1" applyNumberFormat="1" applyFont="1" applyBorder="1" applyAlignment="1">
      <alignment horizontal="left" vertical="top" wrapText="1"/>
    </xf>
    <xf numFmtId="0" fontId="15" fillId="0" borderId="8" xfId="1" applyNumberFormat="1" applyFont="1" applyBorder="1" applyAlignment="1">
      <alignment horizontal="left" vertical="top" wrapText="1"/>
    </xf>
    <xf numFmtId="0" fontId="15" fillId="0" borderId="9" xfId="1" applyNumberFormat="1" applyFont="1" applyBorder="1" applyAlignment="1">
      <alignment horizontal="left" vertical="top" wrapText="1"/>
    </xf>
    <xf numFmtId="0" fontId="15" fillId="0" borderId="20" xfId="1" applyNumberFormat="1" applyFont="1" applyBorder="1" applyAlignment="1">
      <alignment horizontal="left" vertical="top" wrapText="1"/>
    </xf>
    <xf numFmtId="4" fontId="15" fillId="0" borderId="5" xfId="1" applyNumberFormat="1" applyFont="1" applyBorder="1" applyAlignment="1">
      <alignment horizontal="right" vertical="top" wrapText="1"/>
    </xf>
    <xf numFmtId="49" fontId="15" fillId="0" borderId="5" xfId="1" applyNumberFormat="1" applyFont="1" applyBorder="1" applyAlignment="1">
      <alignment horizontal="right" vertical="top" wrapText="1"/>
    </xf>
    <xf numFmtId="0" fontId="1" fillId="0" borderId="7" xfId="1" applyNumberFormat="1" applyFont="1" applyBorder="1" applyAlignment="1">
      <alignment horizontal="center" vertical="top" wrapText="1"/>
    </xf>
    <xf numFmtId="0" fontId="1" fillId="0" borderId="9" xfId="1" applyNumberFormat="1" applyFont="1" applyBorder="1" applyAlignment="1">
      <alignment horizontal="center" vertical="top" wrapText="1"/>
    </xf>
    <xf numFmtId="0" fontId="1" fillId="0" borderId="8" xfId="1" applyNumberFormat="1" applyFont="1" applyBorder="1" applyAlignment="1">
      <alignment horizontal="center" vertical="top" wrapText="1"/>
    </xf>
    <xf numFmtId="0" fontId="15" fillId="0" borderId="5" xfId="1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tabSelected="1" zoomScaleNormal="100" workbookViewId="0">
      <selection activeCell="K24" sqref="K24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0.28515625" style="1" customWidth="1"/>
    <col min="4" max="6" width="9.28515625" style="1" customWidth="1"/>
    <col min="7" max="7" width="19.42578125" style="1" customWidth="1"/>
    <col min="8" max="8" width="16.5703125" style="1" customWidth="1"/>
    <col min="9" max="9" width="13.570312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x14ac:dyDescent="0.2">
      <c r="F3" s="3"/>
      <c r="G3" s="3"/>
      <c r="H3" s="3"/>
      <c r="I3" s="3"/>
    </row>
    <row r="4" spans="1:256" s="7" customFormat="1" ht="15.75" x14ac:dyDescent="0.25">
      <c r="A4" s="4" t="s">
        <v>1</v>
      </c>
      <c r="B4" s="5"/>
      <c r="C4" s="6"/>
      <c r="G4" s="4" t="s">
        <v>2</v>
      </c>
      <c r="H4"/>
    </row>
    <row r="5" spans="1:256" s="7" customFormat="1" ht="15.75" x14ac:dyDescent="0.25">
      <c r="A5" s="8" t="s">
        <v>3</v>
      </c>
      <c r="B5" s="9"/>
      <c r="C5" s="6"/>
      <c r="G5" s="8" t="s">
        <v>4</v>
      </c>
      <c r="H5"/>
    </row>
    <row r="6" spans="1:256" s="7" customFormat="1" ht="15.75" x14ac:dyDescent="0.25">
      <c r="A6" s="10" t="s">
        <v>5</v>
      </c>
      <c r="B6" s="11"/>
      <c r="C6" s="12"/>
      <c r="G6" s="10" t="s">
        <v>6</v>
      </c>
      <c r="H6" s="13"/>
    </row>
    <row r="7" spans="1:256" s="7" customFormat="1" ht="15.75" x14ac:dyDescent="0.25">
      <c r="A7" s="10" t="s">
        <v>7</v>
      </c>
      <c r="B7" s="11"/>
      <c r="C7" s="14"/>
      <c r="G7" s="10" t="s">
        <v>8</v>
      </c>
      <c r="H7" s="15"/>
    </row>
    <row r="8" spans="1:256" s="7" customFormat="1" ht="15.75" x14ac:dyDescent="0.25">
      <c r="A8"/>
      <c r="B8" s="16"/>
      <c r="C8"/>
      <c r="G8" s="10"/>
      <c r="H8" s="13"/>
    </row>
    <row r="9" spans="1:256" s="7" customFormat="1" ht="15.75" x14ac:dyDescent="0.25">
      <c r="A9" s="10" t="s">
        <v>9</v>
      </c>
      <c r="B9" s="11"/>
      <c r="C9" s="17"/>
      <c r="G9" s="10" t="s">
        <v>10</v>
      </c>
      <c r="H9" s="13"/>
    </row>
    <row r="10" spans="1:256" s="7" customFormat="1" ht="15.75" x14ac:dyDescent="0.25">
      <c r="A10" s="10" t="s">
        <v>11</v>
      </c>
      <c r="B10" s="11"/>
      <c r="C10" s="17"/>
      <c r="G10" s="10" t="s">
        <v>12</v>
      </c>
      <c r="H10" s="11"/>
      <c r="I10" s="18"/>
    </row>
    <row r="11" spans="1:256" s="7" customFormat="1" ht="11.25" customHeight="1" x14ac:dyDescent="0.25">
      <c r="A11" s="19"/>
      <c r="D11" s="20"/>
      <c r="E11" s="18"/>
    </row>
    <row r="12" spans="1:256" ht="15.75" x14ac:dyDescent="0.2">
      <c r="A12" s="21" t="s">
        <v>13</v>
      </c>
      <c r="B12" s="21"/>
      <c r="C12" s="21"/>
      <c r="D12" s="21"/>
      <c r="E12" s="21"/>
      <c r="F12" s="21"/>
      <c r="G12" s="21"/>
      <c r="H12" s="21"/>
      <c r="I12" s="21"/>
    </row>
    <row r="13" spans="1:256" ht="15.75" customHeight="1" x14ac:dyDescent="0.2">
      <c r="A13" s="22" t="s">
        <v>14</v>
      </c>
      <c r="B13" s="23"/>
      <c r="C13" s="23"/>
      <c r="D13" s="23"/>
      <c r="E13" s="23"/>
      <c r="F13" s="23"/>
      <c r="G13" s="23"/>
      <c r="H13" s="23"/>
      <c r="I13" s="23"/>
    </row>
    <row r="14" spans="1:256" x14ac:dyDescent="0.2">
      <c r="A14" s="24"/>
      <c r="B14" s="25"/>
      <c r="C14" s="26"/>
      <c r="D14" s="26"/>
      <c r="E14" s="26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pans="1:256" ht="30.75" customHeight="1" x14ac:dyDescent="0.25">
      <c r="A15" s="27" t="s">
        <v>15</v>
      </c>
      <c r="B15" s="27"/>
      <c r="C15" s="27"/>
      <c r="D15" s="27"/>
      <c r="E15" s="27"/>
      <c r="F15" s="27"/>
      <c r="G15" s="27"/>
      <c r="H15" s="27"/>
      <c r="I15" s="27"/>
      <c r="J15" s="28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ht="9.75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8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</row>
    <row r="17" spans="1:256" ht="67.5" customHeight="1" x14ac:dyDescent="0.2">
      <c r="A17" s="30" t="s">
        <v>16</v>
      </c>
      <c r="B17" s="31" t="s">
        <v>17</v>
      </c>
      <c r="C17" s="32"/>
      <c r="D17" s="31" t="s">
        <v>18</v>
      </c>
      <c r="E17" s="33"/>
      <c r="F17" s="33"/>
      <c r="G17" s="32"/>
      <c r="H17" s="34" t="s">
        <v>19</v>
      </c>
      <c r="I17" s="30" t="s">
        <v>20</v>
      </c>
    </row>
    <row r="18" spans="1:256" ht="12.75" customHeight="1" x14ac:dyDescent="0.2">
      <c r="A18" s="35" t="s">
        <v>21</v>
      </c>
      <c r="B18" s="36">
        <v>2</v>
      </c>
      <c r="C18" s="36"/>
      <c r="D18" s="36">
        <v>3</v>
      </c>
      <c r="E18" s="36"/>
      <c r="F18" s="36"/>
      <c r="G18" s="36"/>
      <c r="H18" s="37">
        <v>4</v>
      </c>
      <c r="I18" s="37">
        <v>5</v>
      </c>
      <c r="J18" s="38"/>
    </row>
    <row r="19" spans="1:256" ht="117.75" customHeight="1" x14ac:dyDescent="0.2">
      <c r="A19" s="39" t="s">
        <v>21</v>
      </c>
      <c r="B19" s="40" t="s">
        <v>22</v>
      </c>
      <c r="C19" s="41"/>
      <c r="D19" s="42" t="s">
        <v>23</v>
      </c>
      <c r="E19" s="43"/>
      <c r="F19" s="43"/>
      <c r="G19" s="44"/>
      <c r="H19" s="45" t="s">
        <v>24</v>
      </c>
      <c r="I19" s="46">
        <f>(7763+42*135) * 2 * 0.6 * 4.59 * 1.4 * (1 + 0.1) * 0.825</f>
        <v>94002.978761999984</v>
      </c>
    </row>
    <row r="20" spans="1:256" ht="13.5" customHeight="1" x14ac:dyDescent="0.2">
      <c r="A20" s="39"/>
      <c r="B20" s="47" t="s">
        <v>25</v>
      </c>
      <c r="C20" s="47"/>
      <c r="D20" s="48"/>
      <c r="E20" s="49"/>
      <c r="F20" s="49"/>
      <c r="G20" s="50"/>
      <c r="H20" s="51"/>
      <c r="I20" s="52"/>
    </row>
    <row r="21" spans="1:256" ht="25.5" customHeight="1" x14ac:dyDescent="0.2">
      <c r="A21" s="39"/>
      <c r="B21" s="53" t="s">
        <v>26</v>
      </c>
      <c r="C21" s="53"/>
      <c r="D21" s="53" t="s">
        <v>27</v>
      </c>
      <c r="E21" s="53"/>
      <c r="F21" s="53"/>
      <c r="G21" s="53"/>
      <c r="H21" s="51"/>
      <c r="I21" s="52"/>
    </row>
    <row r="22" spans="1:256" ht="39" customHeight="1" x14ac:dyDescent="0.2">
      <c r="A22" s="39"/>
      <c r="B22" s="54"/>
      <c r="C22" s="55"/>
      <c r="D22" s="53" t="s">
        <v>28</v>
      </c>
      <c r="E22" s="53"/>
      <c r="F22" s="53"/>
      <c r="G22" s="53"/>
      <c r="H22" s="51"/>
      <c r="I22" s="52"/>
    </row>
    <row r="23" spans="1:256" ht="29.25" customHeight="1" x14ac:dyDescent="0.2">
      <c r="A23" s="39"/>
      <c r="B23" s="54"/>
      <c r="C23" s="55"/>
      <c r="D23" s="53" t="s">
        <v>29</v>
      </c>
      <c r="E23" s="53"/>
      <c r="F23" s="53"/>
      <c r="G23" s="53"/>
      <c r="H23" s="51"/>
      <c r="I23" s="52"/>
    </row>
    <row r="24" spans="1:256" ht="27" customHeight="1" x14ac:dyDescent="0.2">
      <c r="A24" s="39"/>
      <c r="B24" s="56"/>
      <c r="C24" s="57"/>
      <c r="D24" s="53" t="s">
        <v>30</v>
      </c>
      <c r="E24" s="53"/>
      <c r="F24" s="53"/>
      <c r="G24" s="53"/>
      <c r="H24" s="51"/>
      <c r="I24" s="52"/>
    </row>
    <row r="25" spans="1:256" ht="50.25" customHeight="1" x14ac:dyDescent="0.2">
      <c r="A25" s="39"/>
      <c r="B25" s="53" t="s">
        <v>31</v>
      </c>
      <c r="C25" s="53"/>
      <c r="D25" s="58"/>
      <c r="E25" s="59"/>
      <c r="F25" s="59"/>
      <c r="G25" s="60"/>
      <c r="H25" s="45" t="s">
        <v>32</v>
      </c>
      <c r="I25" s="52"/>
    </row>
    <row r="26" spans="1:256" ht="12.75" customHeight="1" x14ac:dyDescent="0.2">
      <c r="A26" s="61" t="s">
        <v>33</v>
      </c>
      <c r="B26" s="62" t="s">
        <v>34</v>
      </c>
      <c r="C26" s="63"/>
      <c r="D26" s="62"/>
      <c r="E26" s="64"/>
      <c r="F26" s="64"/>
      <c r="G26" s="63"/>
      <c r="H26" s="65"/>
      <c r="I26" s="66">
        <f>I19</f>
        <v>94002.978761999984</v>
      </c>
    </row>
    <row r="27" spans="1:256" ht="12.75" customHeight="1" x14ac:dyDescent="0.2">
      <c r="A27" s="67" t="s">
        <v>35</v>
      </c>
      <c r="B27" s="42" t="s">
        <v>36</v>
      </c>
      <c r="C27" s="44"/>
      <c r="D27" s="42"/>
      <c r="E27" s="43"/>
      <c r="F27" s="43"/>
      <c r="G27" s="44"/>
      <c r="H27" s="45" t="s">
        <v>37</v>
      </c>
      <c r="I27" s="46">
        <f>I26*0.1</f>
        <v>9400.2978761999984</v>
      </c>
    </row>
    <row r="28" spans="1:256" ht="28.5" customHeight="1" x14ac:dyDescent="0.2">
      <c r="A28" s="67" t="s">
        <v>38</v>
      </c>
      <c r="B28" s="42" t="s">
        <v>39</v>
      </c>
      <c r="C28" s="44"/>
      <c r="D28" s="68" t="s">
        <v>40</v>
      </c>
      <c r="E28" s="69"/>
      <c r="F28" s="69"/>
      <c r="G28" s="70"/>
      <c r="H28" s="45" t="s">
        <v>41</v>
      </c>
      <c r="I28" s="46">
        <f>10000/1.2</f>
        <v>8333.3333333333339</v>
      </c>
    </row>
    <row r="29" spans="1:256" ht="12.75" customHeight="1" x14ac:dyDescent="0.2">
      <c r="A29" s="67" t="s">
        <v>42</v>
      </c>
      <c r="B29" s="42" t="s">
        <v>43</v>
      </c>
      <c r="C29" s="44"/>
      <c r="D29" s="42"/>
      <c r="E29" s="43"/>
      <c r="F29" s="43"/>
      <c r="G29" s="44"/>
      <c r="H29" s="45" t="s">
        <v>44</v>
      </c>
      <c r="I29" s="46">
        <f>I26+I27+I28</f>
        <v>111736.60997153331</v>
      </c>
    </row>
    <row r="30" spans="1:256" ht="12.75" customHeight="1" x14ac:dyDescent="0.2">
      <c r="A30" s="67" t="s">
        <v>45</v>
      </c>
      <c r="B30" s="42" t="s">
        <v>46</v>
      </c>
      <c r="C30" s="44"/>
      <c r="D30" s="42"/>
      <c r="E30" s="43"/>
      <c r="F30" s="43"/>
      <c r="G30" s="44"/>
      <c r="H30" s="45" t="s">
        <v>47</v>
      </c>
      <c r="I30" s="46">
        <f>ROUND(I29*20%,2)</f>
        <v>22347.32</v>
      </c>
    </row>
    <row r="31" spans="1:256" ht="12.75" customHeight="1" x14ac:dyDescent="0.2">
      <c r="A31" s="67" t="s">
        <v>48</v>
      </c>
      <c r="B31" s="62" t="s">
        <v>49</v>
      </c>
      <c r="C31" s="63"/>
      <c r="D31" s="62"/>
      <c r="E31" s="64"/>
      <c r="F31" s="64"/>
      <c r="G31" s="63"/>
      <c r="H31" s="71" t="s">
        <v>50</v>
      </c>
      <c r="I31" s="66">
        <f>I29+I30</f>
        <v>134083.9299715333</v>
      </c>
    </row>
    <row r="32" spans="1:256" ht="12.75" customHeight="1" x14ac:dyDescent="0.25">
      <c r="A32" s="7" t="s">
        <v>51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256" ht="13.5" customHeight="1" x14ac:dyDescent="0.25">
      <c r="A33" s="17" t="s">
        <v>52</v>
      </c>
      <c r="B33" s="17"/>
      <c r="C33" s="1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</row>
    <row r="34" spans="1:256" ht="18" customHeight="1" x14ac:dyDescent="0.25">
      <c r="A34" s="17" t="s">
        <v>53</v>
      </c>
      <c r="B34" s="17"/>
      <c r="C34" s="1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  <c r="IV34" s="7"/>
    </row>
    <row r="35" spans="1:256" ht="18.75" customHeight="1" x14ac:dyDescent="0.25">
      <c r="A35" s="19" t="s">
        <v>54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</row>
    <row r="36" spans="1:256" ht="17.25" customHeight="1" x14ac:dyDescent="0.25">
      <c r="A36" s="7" t="s">
        <v>55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  <c r="IR36" s="7"/>
      <c r="IS36" s="7"/>
      <c r="IT36" s="7"/>
      <c r="IU36" s="7"/>
      <c r="IV36" s="7"/>
    </row>
  </sheetData>
  <mergeCells count="34">
    <mergeCell ref="B30:C30"/>
    <mergeCell ref="D30:G30"/>
    <mergeCell ref="B31:C31"/>
    <mergeCell ref="D31:G31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C1:I1"/>
    <mergeCell ref="A12:I12"/>
    <mergeCell ref="A13:I13"/>
    <mergeCell ref="A15:I15"/>
    <mergeCell ref="B17:C17"/>
    <mergeCell ref="D17:G17"/>
  </mergeCells>
  <pageMargins left="0.11811023622047245" right="0.19685039370078741" top="7.874015748031496E-2" bottom="0.19685039370078741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КЛ-0,4кВ ТП-903 МКУ Кап.стро-во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Лоскуткина Светлана Денисовна</cp:lastModifiedBy>
  <dcterms:created xsi:type="dcterms:W3CDTF">2021-07-09T04:37:28Z</dcterms:created>
  <dcterms:modified xsi:type="dcterms:W3CDTF">2021-07-09T04:37:44Z</dcterms:modified>
</cp:coreProperties>
</file>