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ТП-186 Т Плюс" sheetId="2" r:id="rId1"/>
    <sheet name="геод Т Плюс 0,9га" sheetId="3" r:id="rId2"/>
    <sheet name="Лист1" sheetId="1" r:id="rId3"/>
  </sheets>
  <definedNames>
    <definedName name="_xlnm.Print_Titles" localSheetId="1">'геод Т Плюс 0,9га'!$15:$15</definedName>
    <definedName name="_xlnm.Print_Titles" localSheetId="0">'ТП-186 Т Плюс'!$17:$17</definedName>
    <definedName name="_xlnm.Print_Area" localSheetId="1">'геод Т Плюс 0,9га'!$A$1:$H$61</definedName>
    <definedName name="_xlnm.Print_Area" localSheetId="0">'ТП-186 Т Плюс'!$A$1:$I$52</definedName>
  </definedNames>
  <calcPr calcId="152511"/>
</workbook>
</file>

<file path=xl/calcChain.xml><?xml version="1.0" encoding="utf-8"?>
<calcChain xmlns="http://schemas.openxmlformats.org/spreadsheetml/2006/main">
  <c r="A9" i="2" l="1"/>
  <c r="H56" i="3"/>
  <c r="H48" i="3"/>
  <c r="H44" i="3"/>
  <c r="H37" i="3"/>
  <c r="H31" i="3"/>
  <c r="H23" i="3"/>
  <c r="H16" i="3"/>
  <c r="H50" i="3" s="1"/>
  <c r="I33" i="2"/>
  <c r="I25" i="2"/>
  <c r="I18" i="2"/>
  <c r="I38" i="2" s="1"/>
  <c r="H52" i="3" l="1"/>
  <c r="H54" i="3" s="1"/>
  <c r="H55" i="3" s="1"/>
  <c r="H57" i="3" s="1"/>
  <c r="I39" i="2"/>
  <c r="I42" i="2" s="1"/>
  <c r="I43" i="2" l="1"/>
  <c r="I44" i="2" s="1"/>
</calcChain>
</file>

<file path=xl/sharedStrings.xml><?xml version="1.0" encoding="utf-8"?>
<sst xmlns="http://schemas.openxmlformats.org/spreadsheetml/2006/main" count="180" uniqueCount="142">
  <si>
    <t xml:space="preserve">   Приложение  № _____ к договору № _______ от "____"_________________ 2021г. </t>
  </si>
  <si>
    <t xml:space="preserve">Согласовано:        </t>
  </si>
  <si>
    <t>Утверждаю:</t>
  </si>
  <si>
    <t>Директор</t>
  </si>
  <si>
    <t xml:space="preserve">ООО «ГорЭнергоСервис»                                                                                                                                                                           </t>
  </si>
  <si>
    <t>_____________ Д.В. Пивовар</t>
  </si>
  <si>
    <t>"___" _________________  2021г.</t>
  </si>
  <si>
    <t xml:space="preserve">на  рабочую документацию        
</t>
  </si>
  <si>
    <t>Проектирование КЛ-0,4кВ от РУ-0,4кВ ТП-186 ул.Тульская, стр.19 до пунктовой опоры ВЛИ-0,4кВ. Проектирование ВЛИ-0,4кВ ТП-186 от пунктовой опоры до границы земельного участка ЦТП по адресу: г.Саратов, ул.Тульская, стр.19</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</si>
  <si>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</si>
  <si>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</si>
  <si>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</si>
  <si>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</si>
  <si>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</si>
  <si>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</si>
  <si>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</si>
  <si>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АПвБбШп-1-4х35</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</si>
  <si>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Х=100(м) 
Количество = 1</t>
  </si>
  <si>
    <t>(A + B * Xзад) * Количество * Кст * Ктек * K1 * K2
(7763 руб + 42 руб * 100) * 1 * 0.6 * 4.59 * 1.05 * 1.2 * 0.775</t>
  </si>
  <si>
    <t/>
  </si>
  <si>
    <t>Коэффициенты</t>
  </si>
  <si>
    <t>Стадия: Рабочая документация</t>
  </si>
  <si>
    <t>Кст = 0.6</t>
  </si>
  <si>
    <t>Ктек = 4.59
Письмо Минстроя России от 04.05.2021 г. №18410-ИФ/09 прил.3</t>
  </si>
  <si>
    <t>K1 = 1.05
Глава 2.8, п.2.8.1.1</t>
  </si>
  <si>
    <t>K2 = 1.2
Глава 2.8, п.2.8.1.1</t>
  </si>
  <si>
    <t>Разделы документации</t>
  </si>
  <si>
    <t>(24.5% + 23.5% + 2.5% + 17.0%  + 10.0%) = 77,5%</t>
  </si>
  <si>
    <t>2</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</si>
  <si>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</si>
  <si>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Стек=0.360000млн.руб)
Сбаз=0.360000/5.12*1=0.0703125(млн.руб);</t>
  </si>
  <si>
    <t>C * (Aкрайнее / Скрайнее) * Кст * Ктек * K1 * К2
0.0703125млн.руб * (0.016 / 0.2) * 1 *2.4 * 1.2 * 4.59 * 0.805</t>
  </si>
  <si>
    <t>Стадия: Рабочий проект</t>
  </si>
  <si>
    <t>Кст = 1</t>
  </si>
  <si>
    <t xml:space="preserve">K1 = 2.4
Раздел3.3 Табл.11 примечание п.1 </t>
  </si>
  <si>
    <t>K2 = 1.2
Прим. 4 к табл.11</t>
  </si>
  <si>
    <t>Разделы документации Таблица А12.п.1</t>
  </si>
  <si>
    <t>(70.5% + 10.0%) = 80.5%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</si>
  <si>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</si>
  <si>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</si>
  <si>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</si>
  <si>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0.50 * 4.59</t>
  </si>
  <si>
    <t>Кст = 0.50</t>
  </si>
  <si>
    <t>(100%) = 100%</t>
  </si>
  <si>
    <t>4</t>
  </si>
  <si>
    <t>Итого по смете:</t>
  </si>
  <si>
    <t>5</t>
  </si>
  <si>
    <t>Сбор исходных данных</t>
  </si>
  <si>
    <t>10% от п.3</t>
  </si>
  <si>
    <t>6</t>
  </si>
  <si>
    <t xml:space="preserve">Согласование с организациями города
</t>
  </si>
  <si>
    <t>7</t>
  </si>
  <si>
    <t xml:space="preserve">Инженерно-геодезические изыскания
</t>
  </si>
  <si>
    <t>8</t>
  </si>
  <si>
    <t>Итого без НДС</t>
  </si>
  <si>
    <t>Сумма от п.4-7</t>
  </si>
  <si>
    <t>9</t>
  </si>
  <si>
    <t>НДС</t>
  </si>
  <si>
    <t>20% от п.8</t>
  </si>
  <si>
    <t>10</t>
  </si>
  <si>
    <t>Всего по смете:</t>
  </si>
  <si>
    <t>Сумма от п.7-8</t>
  </si>
  <si>
    <t>Составил:</t>
  </si>
  <si>
    <t>Проверил:</t>
  </si>
  <si>
    <t>Ведущий инженер-сметчик ООО "ГЭС"</t>
  </si>
  <si>
    <t xml:space="preserve">_____________________ГолахО.И. </t>
  </si>
  <si>
    <t>_____________________Шокурова Ю.Н.</t>
  </si>
  <si>
    <t xml:space="preserve">Приложение № </t>
  </si>
  <si>
    <t>к договору №       от    "____"___________ 2021 г.</t>
  </si>
  <si>
    <t xml:space="preserve">ООО ПГРИИ «ЭЛТЕК»                                                                                                                                                                                  </t>
  </si>
  <si>
    <t xml:space="preserve">_____________   </t>
  </si>
  <si>
    <t xml:space="preserve">Смета № </t>
  </si>
  <si>
    <t xml:space="preserve">Инженерно-геодезические изыскания по объекту: </t>
  </si>
  <si>
    <t>Проектирование КЛ-0,4кВ от РУ-0,4кВ ТП-186 ул.Тульская, стр.19 до пунктовой опоры ВЛИ-0,4кВ. Проектирование ВЛИ-0,4кВ ТП-186 от пунктовой опоры до границы земельного участка ЦТП по адресу: г.Саратов, ул.Тульская, стр.19 Заявитель: ПАО филиал "Саратовский ПАО "Т Плюс"</t>
  </si>
  <si>
    <t xml:space="preserve">№
п/п
</t>
  </si>
  <si>
    <t>Характеристика предприятия, здания, сооружения или вида работ</t>
  </si>
  <si>
    <t>№ частей, глав, таблиц, параграфов  сборника цен на изыскательские работы для строительства</t>
  </si>
  <si>
    <t>Расчет стоимости: 
а + вх  или 
количество х  цена</t>
  </si>
  <si>
    <t>Стоимость
руб.</t>
  </si>
  <si>
    <t xml:space="preserve">Создание инженерно-топографических планов на застроенной территории
в масштабе 1:500
(полевые работы)                       </t>
  </si>
  <si>
    <t xml:space="preserve">СБЦ Инженерно-геодезические изыскания- 2004-01-01 г.  Табл. 9 § 5                                           </t>
  </si>
  <si>
    <r>
      <t>S</t>
    </r>
    <r>
      <rPr>
        <sz val="5"/>
        <color indexed="8"/>
        <rFont val="Arial"/>
        <family val="2"/>
        <charset val="204"/>
      </rPr>
      <t xml:space="preserve">съемки </t>
    </r>
    <r>
      <rPr>
        <sz val="10"/>
        <color indexed="8"/>
        <rFont val="Arial"/>
        <family val="2"/>
        <charset val="204"/>
      </rPr>
      <t>х 2233 х К1х К2  
х К3х К4</t>
    </r>
  </si>
  <si>
    <t>S съемки, га =</t>
  </si>
  <si>
    <t xml:space="preserve">Табл. 9 вид тер.застроенная  </t>
  </si>
  <si>
    <t xml:space="preserve">Прим. 3 К1 = </t>
  </si>
  <si>
    <t xml:space="preserve">Прим. 4 К2= </t>
  </si>
  <si>
    <t>Табл. 10 § 1   К3=</t>
  </si>
  <si>
    <t xml:space="preserve">Об. ук. п. 14 К4= </t>
  </si>
  <si>
    <t>Создание инженерно-топографических планов на застроенной территории 
в масштабе 1:500
(камеральные работы)</t>
  </si>
  <si>
    <r>
      <t>S</t>
    </r>
    <r>
      <rPr>
        <sz val="5"/>
        <color indexed="8"/>
        <rFont val="Arial"/>
        <family val="2"/>
        <charset val="204"/>
      </rPr>
      <t xml:space="preserve">съемки </t>
    </r>
    <r>
      <rPr>
        <sz val="10"/>
        <color indexed="8"/>
        <rFont val="Arial"/>
        <family val="2"/>
        <charset val="204"/>
      </rPr>
      <t>х 737 х К1х К2  
х К3 х К4 х К5</t>
    </r>
  </si>
  <si>
    <t xml:space="preserve">Прим. 4 К2=   </t>
  </si>
  <si>
    <t xml:space="preserve">Прим. 6 К3=   </t>
  </si>
  <si>
    <t xml:space="preserve">Об. ук. п. 15г К4= </t>
  </si>
  <si>
    <t xml:space="preserve">Об. ук. п. 15д К5= </t>
  </si>
  <si>
    <t xml:space="preserve">Создание инженерно-топографических планов на застроенной территории
в масштабе 1:500
(полевые работы)          </t>
  </si>
  <si>
    <r>
      <t>S</t>
    </r>
    <r>
      <rPr>
        <sz val="5"/>
        <color indexed="8"/>
        <rFont val="Arial"/>
        <family val="2"/>
        <charset val="204"/>
      </rPr>
      <t xml:space="preserve">съемки </t>
    </r>
    <r>
      <rPr>
        <sz val="10"/>
        <color indexed="8"/>
        <rFont val="Arial"/>
        <family val="2"/>
        <charset val="204"/>
      </rPr>
      <t xml:space="preserve">х 3284 х К1х К2  
х К3 </t>
    </r>
  </si>
  <si>
    <t xml:space="preserve">Прим. 4 К1= </t>
  </si>
  <si>
    <t>Табл. 10 § 1   К2=</t>
  </si>
  <si>
    <t xml:space="preserve">Об. ук. п. 14 К3= </t>
  </si>
  <si>
    <r>
      <t>S</t>
    </r>
    <r>
      <rPr>
        <sz val="5"/>
        <color indexed="8"/>
        <rFont val="Arial"/>
        <family val="2"/>
        <charset val="204"/>
      </rPr>
      <t xml:space="preserve">съемки </t>
    </r>
    <r>
      <rPr>
        <sz val="10"/>
        <color indexed="8"/>
        <rFont val="Arial"/>
        <family val="2"/>
        <charset val="204"/>
      </rPr>
      <t xml:space="preserve">х 1067 х К1х К2  
х К3 х К4 </t>
    </r>
  </si>
  <si>
    <t xml:space="preserve">Прим. 4 К1=   </t>
  </si>
  <si>
    <t xml:space="preserve">Прим. 6 К2=   </t>
  </si>
  <si>
    <t xml:space="preserve">Об. ук. п. 15г К3= </t>
  </si>
  <si>
    <t xml:space="preserve">Об. ук. п. 15д К4= </t>
  </si>
  <si>
    <t>Составление планов подземных и надземных сооружений
в масштабе 1:500</t>
  </si>
  <si>
    <t xml:space="preserve">СБЦ Инженерно-геодезические изыскания- 2004-01-01 г.                                       </t>
  </si>
  <si>
    <r>
      <t>S</t>
    </r>
    <r>
      <rPr>
        <sz val="5"/>
        <color indexed="8"/>
        <rFont val="Arial"/>
        <family val="2"/>
        <charset val="204"/>
      </rPr>
      <t xml:space="preserve">съемки </t>
    </r>
    <r>
      <rPr>
        <sz val="10"/>
        <color indexed="8"/>
        <rFont val="Arial"/>
        <family val="2"/>
        <charset val="204"/>
      </rPr>
      <t>х 551 х К1</t>
    </r>
  </si>
  <si>
    <t>Табл. 75 § 1 кол-во коммуникаций на участке</t>
  </si>
  <si>
    <t xml:space="preserve">Табл. 75 § 1 Прим. 4 К1 = </t>
  </si>
  <si>
    <t>Проверка полноты планов 
подземных коммуникаций в 
эксплуатирующих организациях</t>
  </si>
  <si>
    <t xml:space="preserve">СБЦ Инженерно-геодезические изыскания- 2004-01-01 г.                                          </t>
  </si>
  <si>
    <t>480 х 10</t>
  </si>
  <si>
    <t>Табл. 75 § 1п. 18
Прим. 3</t>
  </si>
  <si>
    <t>Расходы по внутреннему 
транспорту</t>
  </si>
  <si>
    <t xml:space="preserve">СБЦ Инженерно-геодезические изыскания- 2004-01-01 г.               </t>
  </si>
  <si>
    <t>8,75% от   (п. 1 + п.3)</t>
  </si>
  <si>
    <t xml:space="preserve">Табл. 4 § 1 
Об. ук  п. 9
</t>
  </si>
  <si>
    <t>Расходы по организации и 
ликвидации изысканий</t>
  </si>
  <si>
    <t>6% от  (п.1 + п.3 + п.7) х 2.5</t>
  </si>
  <si>
    <t xml:space="preserve">§ 1 Об. ук  п. 13
Прим. 1            
</t>
  </si>
  <si>
    <t>К=2,5</t>
  </si>
  <si>
    <t xml:space="preserve">ИТОГО: </t>
  </si>
  <si>
    <t>Сумма от п.1-8</t>
  </si>
  <si>
    <t>Инфляционный индекс</t>
  </si>
  <si>
    <t>Об. ук. п.20 
Письмо Минстроя России от 22.01.2021 №1886-ИФ/09  К = 4.60</t>
  </si>
  <si>
    <t>4,60х п.9</t>
  </si>
  <si>
    <t>Получение сведений, внесенных в государственный кадастр недвижимости</t>
  </si>
  <si>
    <t xml:space="preserve">Приказ Министерства экономического развития РФ от 30.07.2010г. №343
</t>
  </si>
  <si>
    <t>2х 2400</t>
  </si>
  <si>
    <t>ИТОГО ПО СМЕТЕ:</t>
  </si>
  <si>
    <t>Сумма от п.10-11</t>
  </si>
  <si>
    <t>Егорова О.Д.</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</si>
  <si>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</si>
  <si>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</si>
  <si>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</si>
  <si>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</si>
  <si>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</si>
  <si>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</si>
  <si>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</si>
  <si>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</si>
  <si>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</si>
  <si>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Смета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</si>
</sst>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_-* #,##0_р_._-;\-* #,##0_р_._-;_-* &quot;-&quot;??_р_._-;_-@_-"/>
  </numFmts>
  <fonts count="24"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12"/>
      <name val="Arial"/>
      <family val="2"/>
      <charset val="204"/>
    </font>
    <font>
      <sz val="12"/>
      <color indexed="8"/>
      <name val="Arial"/>
      <family val="2"/>
      <charset val="204"/>
    </font>
    <font>
      <i/>
      <sz val="7"/>
      <color theme="1"/>
      <name val="Arial"/>
      <family val="2"/>
      <charset val="204"/>
    </font>
    <font>
      <b/>
      <sz val="9"/>
      <color theme="1"/>
      <name val="Arial"/>
      <family val="2"/>
      <charset val="204"/>
    </font>
    <font>
      <sz val="5"/>
      <color indexed="8"/>
      <name val="Arial"/>
      <family val="2"/>
      <charset val="204"/>
    </font>
    <font>
      <sz val="10"/>
      <color indexed="8"/>
      <name val="Arial"/>
      <family val="2"/>
      <charset val="204"/>
    </font>
    <font>
      <sz val="10"/>
      <color theme="0"/>
      <name val="Arial"/>
      <family val="2"/>
      <charset val="204"/>
    </font>
    <font>
      <b/>
      <sz val="10"/>
      <color theme="1"/>
      <name val="Arial"/>
      <family val="2"/>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1" fillId="0" borderId="0"/>
    <xf numFmtId="164" fontId="3" fillId="0" borderId="0" applyFont="0" applyFill="0" applyBorder="0" applyAlignment="0" applyProtection="0"/>
  </cellStyleXfs>
  <cellXfs count="189">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4" fillId="0" borderId="0" xfId="2" applyFont="1"/>
    <xf numFmtId="0" fontId="2" fillId="0" borderId="0" xfId="2" applyFont="1"/>
    <xf numFmtId="0" fontId="5" fillId="0" borderId="0" xfId="2" applyFont="1"/>
    <xf numFmtId="0" fontId="7" fillId="0" borderId="0" xfId="3" applyFont="1" applyAlignment="1"/>
    <xf numFmtId="0" fontId="4" fillId="0" borderId="0" xfId="3" applyFont="1"/>
    <xf numFmtId="0" fontId="7" fillId="0" borderId="0" xfId="3" applyFont="1"/>
    <xf numFmtId="0" fontId="4" fillId="0" borderId="0" xfId="3" applyFont="1" applyAlignment="1">
      <alignment horizontal="center"/>
    </xf>
    <xf numFmtId="0" fontId="4"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49" fontId="12" fillId="0" borderId="9" xfId="3" applyNumberFormat="1" applyFont="1" applyBorder="1" applyAlignment="1">
      <alignment horizontal="center" vertical="top" wrapText="1"/>
    </xf>
    <xf numFmtId="0" fontId="14"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2" fontId="4" fillId="0" borderId="0" xfId="3" applyNumberFormat="1" applyFont="1"/>
    <xf numFmtId="49" fontId="12" fillId="0" borderId="13" xfId="3" applyNumberFormat="1" applyFont="1" applyBorder="1" applyAlignment="1">
      <alignment horizontal="right" vertical="top" wrapText="1"/>
    </xf>
    <xf numFmtId="0" fontId="12" fillId="0" borderId="13" xfId="3" applyNumberFormat="1" applyFont="1" applyBorder="1" applyAlignment="1">
      <alignment horizontal="left" vertical="top" wrapText="1"/>
    </xf>
    <xf numFmtId="0" fontId="12" fillId="0" borderId="13" xfId="3" applyNumberFormat="1" applyFont="1" applyBorder="1" applyAlignment="1">
      <alignment horizontal="right" vertical="top" wrapText="1"/>
    </xf>
    <xf numFmtId="49" fontId="12" fillId="0" borderId="17" xfId="3" applyNumberFormat="1" applyFont="1" applyBorder="1" applyAlignment="1">
      <alignment horizontal="right" vertical="top" wrapText="1"/>
    </xf>
    <xf numFmtId="0" fontId="6" fillId="0" borderId="17" xfId="3" applyNumberFormat="1" applyFont="1" applyBorder="1" applyAlignment="1">
      <alignment horizontal="left" vertical="top" wrapText="1"/>
    </xf>
    <xf numFmtId="0" fontId="6" fillId="0" borderId="17" xfId="3" applyNumberFormat="1" applyFont="1" applyBorder="1" applyAlignment="1">
      <alignment horizontal="right" vertical="top" wrapText="1"/>
    </xf>
    <xf numFmtId="49" fontId="12" fillId="0" borderId="21" xfId="3" applyNumberFormat="1" applyFont="1" applyBorder="1" applyAlignment="1">
      <alignment horizontal="right" vertical="top" wrapText="1"/>
    </xf>
    <xf numFmtId="0" fontId="15" fillId="0" borderId="21" xfId="3" applyNumberFormat="1" applyFont="1" applyBorder="1" applyAlignment="1">
      <alignment horizontal="left" vertical="top" wrapText="1"/>
    </xf>
    <xf numFmtId="0" fontId="6" fillId="0" borderId="21" xfId="3" applyNumberFormat="1" applyFont="1" applyBorder="1" applyAlignment="1">
      <alignment horizontal="right" vertical="top" wrapText="1"/>
    </xf>
    <xf numFmtId="2" fontId="4" fillId="0" borderId="0" xfId="3" applyNumberFormat="1" applyFont="1" applyAlignment="1">
      <alignment vertical="top"/>
    </xf>
    <xf numFmtId="0" fontId="14" fillId="0" borderId="21" xfId="3" applyNumberFormat="1" applyFont="1" applyBorder="1" applyAlignment="1">
      <alignment horizontal="left" vertical="top" wrapText="1"/>
    </xf>
    <xf numFmtId="49" fontId="12" fillId="0" borderId="21" xfId="3" applyNumberFormat="1" applyFont="1" applyBorder="1" applyAlignment="1">
      <alignment horizontal="center" vertical="top" wrapText="1"/>
    </xf>
    <xf numFmtId="0" fontId="12" fillId="0" borderId="21" xfId="3" applyNumberFormat="1" applyFont="1" applyBorder="1" applyAlignment="1">
      <alignment horizontal="left" vertical="top" wrapText="1"/>
    </xf>
    <xf numFmtId="4" fontId="12" fillId="0" borderId="21" xfId="3" applyNumberFormat="1" applyFont="1" applyBorder="1" applyAlignment="1">
      <alignment horizontal="right" vertical="top" wrapText="1"/>
    </xf>
    <xf numFmtId="4" fontId="4" fillId="0" borderId="0" xfId="3" applyNumberFormat="1" applyFont="1"/>
    <xf numFmtId="49" fontId="12" fillId="0" borderId="27" xfId="3" applyNumberFormat="1" applyFont="1" applyBorder="1" applyAlignment="1">
      <alignment horizontal="center" vertical="top" wrapText="1"/>
    </xf>
    <xf numFmtId="0" fontId="6" fillId="0" borderId="27" xfId="3" applyNumberFormat="1" applyFont="1" applyBorder="1" applyAlignment="1">
      <alignment horizontal="left" vertical="top" wrapText="1"/>
    </xf>
    <xf numFmtId="4" fontId="6" fillId="0" borderId="27" xfId="3" applyNumberFormat="1" applyFont="1" applyBorder="1" applyAlignment="1">
      <alignment horizontal="right" vertical="top" wrapText="1"/>
    </xf>
    <xf numFmtId="4" fontId="6" fillId="0" borderId="27" xfId="3" applyNumberFormat="1" applyFont="1" applyFill="1" applyBorder="1" applyAlignment="1">
      <alignment horizontal="right" vertical="top" wrapText="1"/>
    </xf>
    <xf numFmtId="0" fontId="15" fillId="0" borderId="27" xfId="3" applyNumberFormat="1" applyFont="1" applyBorder="1" applyAlignment="1">
      <alignment horizontal="left" vertical="top" wrapText="1"/>
    </xf>
    <xf numFmtId="0" fontId="13" fillId="0" borderId="27" xfId="3" applyNumberFormat="1" applyFont="1" applyBorder="1" applyAlignment="1">
      <alignment horizontal="left" vertical="top" wrapText="1"/>
    </xf>
    <xf numFmtId="4" fontId="12" fillId="0" borderId="27" xfId="3" applyNumberFormat="1" applyFont="1" applyBorder="1" applyAlignment="1">
      <alignment horizontal="right" vertical="top" wrapText="1"/>
    </xf>
    <xf numFmtId="0" fontId="6" fillId="0" borderId="0" xfId="3" applyNumberFormat="1" applyFont="1" applyAlignment="1">
      <alignment wrapText="1"/>
    </xf>
    <xf numFmtId="0" fontId="16" fillId="0" borderId="0" xfId="0" applyFont="1"/>
    <xf numFmtId="0" fontId="6" fillId="0" borderId="0" xfId="0" applyNumberFormat="1" applyFont="1" applyAlignment="1">
      <alignment horizontal="left" vertical="top"/>
    </xf>
    <xf numFmtId="0" fontId="6" fillId="0" borderId="0" xfId="0" applyNumberFormat="1" applyFont="1"/>
    <xf numFmtId="0" fontId="6" fillId="0" borderId="0" xfId="0" applyNumberFormat="1" applyFont="1" applyAlignment="1">
      <alignment wrapText="1"/>
    </xf>
    <xf numFmtId="0" fontId="17" fillId="0" borderId="0" xfId="0" applyFont="1"/>
    <xf numFmtId="0" fontId="11" fillId="0" borderId="0" xfId="0" applyNumberFormat="1" applyFont="1" applyAlignment="1">
      <alignment wrapText="1"/>
    </xf>
    <xf numFmtId="0" fontId="4" fillId="0" borderId="0" xfId="0" applyFont="1"/>
    <xf numFmtId="0" fontId="4" fillId="0" borderId="0" xfId="2" applyFont="1" applyAlignment="1"/>
    <xf numFmtId="0" fontId="7" fillId="0" borderId="0" xfId="2" applyFont="1" applyAlignment="1"/>
    <xf numFmtId="0" fontId="7" fillId="0" borderId="0" xfId="2" applyFont="1" applyAlignment="1">
      <alignment vertical="center" wrapText="1"/>
    </xf>
    <xf numFmtId="0" fontId="5" fillId="0" borderId="0" xfId="2" applyFont="1" applyAlignment="1">
      <alignment horizontal="center"/>
    </xf>
    <xf numFmtId="0" fontId="2" fillId="0" borderId="0" xfId="2" applyFont="1" applyAlignment="1">
      <alignment horizontal="centerContinuous"/>
    </xf>
    <xf numFmtId="0" fontId="18" fillId="0" borderId="0" xfId="2" applyFont="1" applyAlignment="1">
      <alignment horizontal="center" vertical="top"/>
    </xf>
    <xf numFmtId="0" fontId="14" fillId="0" borderId="27" xfId="2" applyFont="1" applyBorder="1" applyAlignment="1">
      <alignment horizontal="center" vertical="center" wrapText="1"/>
    </xf>
    <xf numFmtId="0" fontId="19" fillId="0" borderId="9" xfId="2" applyFont="1" applyBorder="1" applyAlignment="1">
      <alignment horizontal="center" vertical="center" wrapText="1"/>
    </xf>
    <xf numFmtId="0" fontId="14" fillId="0" borderId="24" xfId="2" applyFont="1" applyBorder="1" applyAlignment="1">
      <alignment horizontal="right" vertical="center" wrapText="1"/>
    </xf>
    <xf numFmtId="0" fontId="14" fillId="0" borderId="25" xfId="2" applyFont="1" applyBorder="1" applyAlignment="1">
      <alignment horizontal="left" vertical="center" wrapText="1"/>
    </xf>
    <xf numFmtId="0" fontId="15" fillId="0" borderId="24" xfId="2" applyFont="1" applyBorder="1" applyAlignment="1">
      <alignment horizontal="left" vertical="center" wrapText="1"/>
    </xf>
    <xf numFmtId="2" fontId="14" fillId="0" borderId="25" xfId="2" applyNumberFormat="1" applyFont="1" applyBorder="1" applyAlignment="1">
      <alignment horizontal="left" wrapText="1"/>
    </xf>
    <xf numFmtId="0" fontId="14" fillId="0" borderId="22" xfId="2" applyFont="1" applyBorder="1" applyAlignment="1">
      <alignment horizontal="right" vertical="center" wrapText="1"/>
    </xf>
    <xf numFmtId="0" fontId="14" fillId="0" borderId="23" xfId="2" applyFont="1" applyBorder="1" applyAlignment="1">
      <alignment horizontal="left" vertical="center" wrapText="1"/>
    </xf>
    <xf numFmtId="0" fontId="14" fillId="0" borderId="22" xfId="2" applyFont="1" applyBorder="1" applyAlignment="1">
      <alignment horizontal="right" vertical="top" wrapText="1"/>
    </xf>
    <xf numFmtId="0" fontId="14" fillId="0" borderId="23" xfId="2" applyFont="1" applyBorder="1" applyAlignment="1">
      <alignment horizontal="left" vertical="top" wrapText="1"/>
    </xf>
    <xf numFmtId="0" fontId="15" fillId="0" borderId="22" xfId="2" applyFont="1" applyBorder="1" applyAlignment="1">
      <alignment horizontal="right" vertical="center" wrapText="1"/>
    </xf>
    <xf numFmtId="2" fontId="14" fillId="0" borderId="23" xfId="2" applyNumberFormat="1" applyFont="1" applyBorder="1" applyAlignment="1">
      <alignment horizontal="left" wrapText="1"/>
    </xf>
    <xf numFmtId="0" fontId="15" fillId="0" borderId="22" xfId="2" applyFont="1" applyBorder="1" applyAlignment="1">
      <alignment horizontal="left" vertical="center" wrapText="1"/>
    </xf>
    <xf numFmtId="0" fontId="15" fillId="0" borderId="22" xfId="2" applyFont="1" applyBorder="1" applyAlignment="1">
      <alignment horizontal="left" vertical="top" wrapText="1"/>
    </xf>
    <xf numFmtId="0" fontId="14" fillId="0" borderId="23" xfId="2" applyFont="1" applyBorder="1" applyAlignment="1">
      <alignment horizontal="left" wrapText="1"/>
    </xf>
    <xf numFmtId="1" fontId="2" fillId="0" borderId="27" xfId="4" applyNumberFormat="1" applyFont="1" applyBorder="1" applyAlignment="1">
      <alignment horizontal="center" vertical="center"/>
    </xf>
    <xf numFmtId="0" fontId="22" fillId="2" borderId="0" xfId="2" applyFont="1" applyFill="1"/>
    <xf numFmtId="0" fontId="6" fillId="0" borderId="0" xfId="2" applyFont="1"/>
    <xf numFmtId="1" fontId="12" fillId="0" borderId="27" xfId="4" applyNumberFormat="1" applyFont="1" applyBorder="1" applyAlignment="1">
      <alignment horizontal="center" vertical="center"/>
    </xf>
    <xf numFmtId="0" fontId="2" fillId="0" borderId="0" xfId="2" applyFont="1" applyFill="1"/>
    <xf numFmtId="0" fontId="14" fillId="0" borderId="0" xfId="2" applyFont="1" applyFill="1"/>
    <xf numFmtId="0" fontId="14" fillId="0" borderId="0" xfId="2" applyFont="1" applyFill="1" applyAlignment="1">
      <alignment horizontal="right"/>
    </xf>
    <xf numFmtId="0" fontId="2" fillId="0" borderId="0" xfId="2" applyFont="1" applyFill="1" applyAlignment="1">
      <alignment horizontal="right"/>
    </xf>
    <xf numFmtId="0" fontId="14" fillId="0" borderId="0" xfId="0" applyFont="1"/>
    <xf numFmtId="0" fontId="14" fillId="0" borderId="0" xfId="0" applyNumberFormat="1" applyFont="1"/>
    <xf numFmtId="0" fontId="6" fillId="0" borderId="0" xfId="0" applyNumberFormat="1" applyFont="1" applyAlignment="1"/>
    <xf numFmtId="0" fontId="6" fillId="0" borderId="0" xfId="0" applyFont="1"/>
    <xf numFmtId="0" fontId="14" fillId="0" borderId="0" xfId="0" applyNumberFormat="1" applyFont="1" applyAlignment="1">
      <alignment horizontal="left" vertical="top" wrapText="1"/>
    </xf>
    <xf numFmtId="0" fontId="2" fillId="0" borderId="0" xfId="0" applyFont="1"/>
    <xf numFmtId="0" fontId="21" fillId="0" borderId="0" xfId="0" applyFont="1"/>
    <xf numFmtId="0" fontId="21" fillId="0" borderId="0" xfId="0" applyFont="1" applyAlignment="1">
      <alignment horizontal="left"/>
    </xf>
    <xf numFmtId="0" fontId="2" fillId="0" borderId="0" xfId="0" applyFont="1" applyAlignment="1">
      <alignment horizontal="left" vertical="center"/>
    </xf>
    <xf numFmtId="0" fontId="14" fillId="0" borderId="0" xfId="0" applyNumberFormat="1" applyFont="1" applyAlignment="1">
      <alignment horizontal="left" vertical="top" wrapText="1"/>
    </xf>
    <xf numFmtId="0" fontId="2" fillId="0" borderId="0" xfId="1" applyNumberFormat="1" applyFont="1" applyAlignment="1">
      <alignment horizontal="center" wrapText="1"/>
    </xf>
    <xf numFmtId="0" fontId="4" fillId="0" borderId="0" xfId="3" applyFont="1" applyAlignment="1">
      <alignment horizontal="center" wrapText="1"/>
    </xf>
    <xf numFmtId="0" fontId="4" fillId="0" borderId="0" xfId="3" applyFont="1" applyAlignment="1">
      <alignment horizontal="center"/>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0" fontId="12" fillId="0" borderId="10" xfId="3" applyNumberFormat="1" applyFont="1" applyBorder="1" applyAlignment="1">
      <alignment horizontal="left" vertical="top" wrapText="1"/>
    </xf>
    <xf numFmtId="0" fontId="12" fillId="0" borderId="11" xfId="3" applyNumberFormat="1" applyFont="1" applyBorder="1" applyAlignment="1">
      <alignment horizontal="left" vertical="top" wrapText="1"/>
    </xf>
    <xf numFmtId="0" fontId="6" fillId="0" borderId="10" xfId="3" applyNumberFormat="1" applyFont="1" applyBorder="1" applyAlignment="1">
      <alignment horizontal="left" vertical="top" wrapText="1"/>
    </xf>
    <xf numFmtId="0" fontId="6" fillId="0" borderId="12" xfId="3" applyNumberFormat="1" applyFont="1" applyBorder="1" applyAlignment="1">
      <alignment horizontal="left" vertical="top" wrapText="1"/>
    </xf>
    <xf numFmtId="0" fontId="6" fillId="0" borderId="11" xfId="3" applyNumberFormat="1" applyFont="1" applyBorder="1" applyAlignment="1">
      <alignment horizontal="left" vertical="top" wrapText="1"/>
    </xf>
    <xf numFmtId="0" fontId="12" fillId="0" borderId="14" xfId="3" applyNumberFormat="1" applyFont="1" applyBorder="1" applyAlignment="1">
      <alignment horizontal="left" vertical="top" wrapText="1"/>
    </xf>
    <xf numFmtId="0" fontId="12" fillId="0" borderId="15" xfId="3" applyNumberFormat="1" applyFont="1" applyBorder="1" applyAlignment="1">
      <alignment horizontal="left" vertical="top" wrapText="1"/>
    </xf>
    <xf numFmtId="0" fontId="12" fillId="0" borderId="16" xfId="3" applyNumberFormat="1" applyFont="1" applyBorder="1" applyAlignment="1">
      <alignment horizontal="left" vertical="top" wrapText="1"/>
    </xf>
    <xf numFmtId="0" fontId="6" fillId="0" borderId="18"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49" fontId="12" fillId="0" borderId="9" xfId="3" applyNumberFormat="1" applyFont="1" applyBorder="1" applyAlignment="1">
      <alignment horizontal="center" vertical="top" wrapText="1"/>
    </xf>
    <xf numFmtId="49" fontId="12" fillId="0" borderId="17" xfId="3" applyNumberFormat="1" applyFont="1" applyBorder="1" applyAlignment="1">
      <alignment horizontal="center" vertical="top" wrapText="1"/>
    </xf>
    <xf numFmtId="0" fontId="12" fillId="0" borderId="24" xfId="3" applyNumberFormat="1" applyFont="1" applyBorder="1" applyAlignment="1">
      <alignment horizontal="left" vertical="top" wrapText="1"/>
    </xf>
    <xf numFmtId="0" fontId="12" fillId="0" borderId="25" xfId="3" applyNumberFormat="1" applyFont="1" applyBorder="1" applyAlignment="1">
      <alignment horizontal="left" vertical="top" wrapText="1"/>
    </xf>
    <xf numFmtId="0" fontId="6" fillId="0" borderId="24" xfId="3" applyNumberFormat="1" applyFont="1" applyBorder="1" applyAlignment="1">
      <alignment horizontal="left" vertical="top" wrapText="1"/>
    </xf>
    <xf numFmtId="0" fontId="6" fillId="0" borderId="0" xfId="3" applyNumberFormat="1" applyFont="1" applyBorder="1" applyAlignment="1">
      <alignment horizontal="left" vertical="top" wrapText="1"/>
    </xf>
    <xf numFmtId="0" fontId="6" fillId="0" borderId="25" xfId="3" applyNumberFormat="1" applyFont="1" applyBorder="1" applyAlignment="1">
      <alignment horizontal="left" vertical="top" wrapText="1"/>
    </xf>
    <xf numFmtId="0" fontId="6" fillId="0" borderId="9" xfId="3" applyNumberFormat="1" applyFont="1" applyBorder="1" applyAlignment="1">
      <alignment horizontal="left" vertical="top" wrapText="1"/>
    </xf>
    <xf numFmtId="0" fontId="6" fillId="0" borderId="26"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 fontId="6" fillId="0" borderId="26" xfId="3" applyNumberFormat="1" applyFont="1" applyBorder="1" applyAlignment="1">
      <alignment horizontal="right" vertical="top" wrapText="1"/>
    </xf>
    <xf numFmtId="0" fontId="6" fillId="0" borderId="14" xfId="3" applyNumberFormat="1" applyFont="1" applyBorder="1" applyAlignment="1">
      <alignment horizontal="center" vertical="top" wrapText="1"/>
    </xf>
    <xf numFmtId="0" fontId="6" fillId="0" borderId="15" xfId="3" applyNumberFormat="1" applyFont="1" applyBorder="1" applyAlignment="1">
      <alignment horizontal="center" vertical="top" wrapText="1"/>
    </xf>
    <xf numFmtId="0" fontId="6" fillId="0" borderId="14" xfId="3" applyNumberFormat="1" applyFont="1" applyBorder="1" applyAlignment="1">
      <alignment horizontal="left" vertical="top" wrapText="1"/>
    </xf>
    <xf numFmtId="0" fontId="6" fillId="0" borderId="16" xfId="3" applyNumberFormat="1" applyFont="1" applyBorder="1" applyAlignment="1">
      <alignment horizontal="left" vertical="top" wrapText="1"/>
    </xf>
    <xf numFmtId="0" fontId="6" fillId="0" borderId="15" xfId="3" applyNumberFormat="1" applyFont="1" applyBorder="1" applyAlignment="1">
      <alignment horizontal="left" vertical="top" wrapText="1"/>
    </xf>
    <xf numFmtId="0" fontId="14" fillId="0" borderId="10" xfId="3" applyNumberFormat="1" applyFont="1" applyBorder="1" applyAlignment="1">
      <alignment horizontal="left" vertical="top" wrapText="1"/>
    </xf>
    <xf numFmtId="0" fontId="14" fillId="0" borderId="12" xfId="3" applyNumberFormat="1" applyFont="1" applyBorder="1" applyAlignment="1">
      <alignment horizontal="left" vertical="top" wrapText="1"/>
    </xf>
    <xf numFmtId="0" fontId="14" fillId="0" borderId="11" xfId="3" applyNumberFormat="1" applyFont="1" applyBorder="1" applyAlignment="1">
      <alignment horizontal="left" vertical="top" wrapText="1"/>
    </xf>
    <xf numFmtId="0" fontId="12" fillId="0" borderId="28" xfId="3" applyNumberFormat="1" applyFont="1" applyBorder="1" applyAlignment="1">
      <alignment horizontal="left" vertical="top" wrapText="1"/>
    </xf>
    <xf numFmtId="0" fontId="12" fillId="0" borderId="29" xfId="3" applyNumberFormat="1" applyFont="1" applyBorder="1" applyAlignment="1">
      <alignment horizontal="left" vertical="top" wrapText="1"/>
    </xf>
    <xf numFmtId="0" fontId="12" fillId="0" borderId="30" xfId="3" applyNumberFormat="1" applyFont="1" applyBorder="1" applyAlignment="1">
      <alignment horizontal="left" vertical="top" wrapText="1"/>
    </xf>
    <xf numFmtId="0" fontId="14" fillId="0" borderId="0" xfId="0" applyNumberFormat="1" applyFont="1" applyAlignment="1">
      <alignment horizontal="left" vertical="top" wrapText="1"/>
    </xf>
    <xf numFmtId="0" fontId="6" fillId="0" borderId="28" xfId="3" applyNumberFormat="1" applyFont="1" applyBorder="1" applyAlignment="1">
      <alignment horizontal="left" vertical="top" wrapText="1"/>
    </xf>
    <xf numFmtId="0" fontId="6" fillId="0" borderId="29" xfId="3" applyNumberFormat="1" applyFont="1" applyBorder="1" applyAlignment="1">
      <alignment horizontal="left" vertical="top" wrapText="1"/>
    </xf>
    <xf numFmtId="0" fontId="6" fillId="0" borderId="28" xfId="3" applyNumberFormat="1" applyFont="1" applyBorder="1" applyAlignment="1">
      <alignment horizontal="center" vertical="top" wrapText="1"/>
    </xf>
    <xf numFmtId="0" fontId="6" fillId="0" borderId="30" xfId="3" applyNumberFormat="1" applyFont="1" applyBorder="1" applyAlignment="1">
      <alignment horizontal="center" vertical="top" wrapText="1"/>
    </xf>
    <xf numFmtId="0" fontId="6" fillId="0" borderId="29" xfId="3" applyNumberFormat="1" applyFont="1" applyBorder="1" applyAlignment="1">
      <alignment horizontal="center" vertical="top" wrapText="1"/>
    </xf>
    <xf numFmtId="0" fontId="6" fillId="0" borderId="30" xfId="3" applyNumberFormat="1" applyFont="1" applyBorder="1" applyAlignment="1">
      <alignment horizontal="left" vertical="top" wrapText="1"/>
    </xf>
    <xf numFmtId="0" fontId="12" fillId="0" borderId="22" xfId="3" applyNumberFormat="1" applyFont="1" applyBorder="1" applyAlignment="1">
      <alignment horizontal="left" vertical="top" wrapText="1"/>
    </xf>
    <xf numFmtId="0" fontId="12" fillId="0" borderId="23" xfId="3" applyNumberFormat="1" applyFont="1" applyBorder="1" applyAlignment="1">
      <alignment horizontal="left" vertical="top" wrapText="1"/>
    </xf>
    <xf numFmtId="0" fontId="12" fillId="0" borderId="1" xfId="3" applyNumberFormat="1" applyFont="1" applyBorder="1" applyAlignment="1">
      <alignment horizontal="left" vertical="top" wrapText="1"/>
    </xf>
    <xf numFmtId="0" fontId="6" fillId="0" borderId="28" xfId="3" applyNumberFormat="1" applyFont="1" applyBorder="1" applyAlignment="1">
      <alignment horizontal="left" vertical="center" wrapText="1"/>
    </xf>
    <xf numFmtId="0" fontId="6" fillId="0" borderId="29" xfId="3" applyNumberFormat="1" applyFont="1" applyBorder="1" applyAlignment="1">
      <alignment horizontal="left" vertical="center" wrapText="1"/>
    </xf>
    <xf numFmtId="0" fontId="7" fillId="0" borderId="0" xfId="2" applyFont="1" applyAlignment="1">
      <alignment horizontal="center"/>
    </xf>
    <xf numFmtId="0" fontId="8" fillId="0" borderId="0" xfId="2" applyFont="1" applyAlignment="1">
      <alignment horizontal="center" vertical="center" wrapText="1"/>
    </xf>
    <xf numFmtId="0" fontId="14" fillId="0" borderId="10" xfId="2" applyFont="1" applyBorder="1" applyAlignment="1">
      <alignment horizontal="center" vertical="center" wrapText="1"/>
    </xf>
    <xf numFmtId="0" fontId="14" fillId="0" borderId="11" xfId="2" applyFont="1" applyBorder="1" applyAlignment="1">
      <alignment horizontal="center" vertical="center" wrapText="1"/>
    </xf>
    <xf numFmtId="0" fontId="14" fillId="0" borderId="28" xfId="2" applyFont="1" applyBorder="1" applyAlignment="1">
      <alignment horizontal="center" vertical="center" wrapText="1"/>
    </xf>
    <xf numFmtId="0" fontId="14" fillId="0" borderId="29" xfId="2" applyFont="1" applyBorder="1" applyAlignment="1">
      <alignment horizontal="center" vertical="center" wrapText="1"/>
    </xf>
    <xf numFmtId="0" fontId="19" fillId="0" borderId="28" xfId="2" applyFont="1" applyBorder="1" applyAlignment="1">
      <alignment horizontal="center" vertical="center" wrapText="1"/>
    </xf>
    <xf numFmtId="0" fontId="19" fillId="0" borderId="29" xfId="2" applyFont="1" applyBorder="1" applyAlignment="1">
      <alignment horizontal="center" vertical="center" wrapText="1"/>
    </xf>
    <xf numFmtId="0" fontId="14" fillId="0" borderId="9" xfId="2" applyFont="1" applyBorder="1" applyAlignment="1">
      <alignment horizontal="center" vertical="center" wrapText="1"/>
    </xf>
    <xf numFmtId="0" fontId="14" fillId="0" borderId="26" xfId="2" applyFont="1" applyBorder="1" applyAlignment="1">
      <alignment horizontal="center" vertical="center" wrapText="1"/>
    </xf>
    <xf numFmtId="0" fontId="14" fillId="0" borderId="21" xfId="2" applyFont="1" applyBorder="1" applyAlignment="1">
      <alignment horizontal="center" vertical="center" wrapText="1"/>
    </xf>
    <xf numFmtId="0" fontId="14" fillId="0" borderId="10" xfId="2" applyFont="1" applyBorder="1" applyAlignment="1">
      <alignment horizontal="left" vertical="top" wrapText="1"/>
    </xf>
    <xf numFmtId="0" fontId="14" fillId="0" borderId="11" xfId="2" applyFont="1" applyBorder="1" applyAlignment="1">
      <alignment horizontal="left" vertical="top" wrapText="1"/>
    </xf>
    <xf numFmtId="0" fontId="14" fillId="0" borderId="24" xfId="2" applyFont="1" applyBorder="1" applyAlignment="1">
      <alignment horizontal="left" vertical="top" wrapText="1"/>
    </xf>
    <xf numFmtId="0" fontId="14" fillId="0" borderId="25" xfId="2" applyFont="1" applyBorder="1" applyAlignment="1">
      <alignment horizontal="left" vertical="top" wrapText="1"/>
    </xf>
    <xf numFmtId="0" fontId="14" fillId="0" borderId="22" xfId="2" applyFont="1" applyBorder="1" applyAlignment="1">
      <alignment horizontal="left" vertical="top" wrapText="1"/>
    </xf>
    <xf numFmtId="0" fontId="14" fillId="0" borderId="23" xfId="2" applyFont="1" applyBorder="1" applyAlignment="1">
      <alignment horizontal="left" vertical="top" wrapText="1"/>
    </xf>
    <xf numFmtId="0" fontId="14" fillId="0" borderId="10" xfId="2" applyFont="1" applyBorder="1" applyAlignment="1">
      <alignment horizontal="left" vertical="center" wrapText="1"/>
    </xf>
    <xf numFmtId="0" fontId="14" fillId="0" borderId="11" xfId="2" applyFont="1" applyBorder="1" applyAlignment="1">
      <alignment horizontal="left" vertical="center" wrapText="1"/>
    </xf>
    <xf numFmtId="0" fontId="14" fillId="0" borderId="24" xfId="2" applyFont="1" applyBorder="1" applyAlignment="1">
      <alignment horizontal="center" vertical="center" wrapText="1"/>
    </xf>
    <xf numFmtId="0" fontId="14" fillId="0" borderId="25" xfId="2" applyFont="1" applyBorder="1" applyAlignment="1">
      <alignment horizontal="center" vertical="center" wrapText="1"/>
    </xf>
    <xf numFmtId="0" fontId="14" fillId="0" borderId="22" xfId="2" applyFont="1" applyBorder="1" applyAlignment="1">
      <alignment horizontal="center" vertical="center" wrapText="1"/>
    </xf>
    <xf numFmtId="0" fontId="14" fillId="0" borderId="23" xfId="2" applyFont="1" applyBorder="1" applyAlignment="1">
      <alignment horizontal="center" vertical="center" wrapText="1"/>
    </xf>
    <xf numFmtId="165" fontId="2" fillId="0" borderId="9" xfId="4" applyNumberFormat="1" applyFont="1" applyBorder="1" applyAlignment="1">
      <alignment horizontal="center" vertical="center"/>
    </xf>
    <xf numFmtId="165" fontId="2" fillId="0" borderId="26" xfId="4" applyNumberFormat="1" applyFont="1" applyBorder="1" applyAlignment="1">
      <alignment horizontal="center" vertical="center"/>
    </xf>
    <xf numFmtId="165" fontId="2" fillId="0" borderId="21" xfId="4" applyNumberFormat="1" applyFont="1" applyBorder="1" applyAlignment="1">
      <alignment horizontal="center" vertical="center"/>
    </xf>
    <xf numFmtId="0" fontId="15" fillId="0" borderId="10" xfId="2" applyFont="1" applyBorder="1" applyAlignment="1">
      <alignment horizontal="left" vertical="top" wrapText="1"/>
    </xf>
    <xf numFmtId="0" fontId="15" fillId="0" borderId="11" xfId="2" applyFont="1" applyBorder="1" applyAlignment="1">
      <alignment horizontal="left" vertical="top" wrapText="1"/>
    </xf>
    <xf numFmtId="1" fontId="2" fillId="0" borderId="9" xfId="4" applyNumberFormat="1" applyFont="1" applyBorder="1" applyAlignment="1">
      <alignment horizontal="center" vertical="center"/>
    </xf>
    <xf numFmtId="1" fontId="2" fillId="0" borderId="26" xfId="4" applyNumberFormat="1" applyFont="1" applyBorder="1" applyAlignment="1">
      <alignment horizontal="center" vertical="center"/>
    </xf>
    <xf numFmtId="1" fontId="2" fillId="0" borderId="21" xfId="4" applyNumberFormat="1" applyFont="1" applyBorder="1" applyAlignment="1">
      <alignment horizontal="center" vertical="center"/>
    </xf>
    <xf numFmtId="0" fontId="15" fillId="0" borderId="10" xfId="2" applyFont="1" applyBorder="1" applyAlignment="1">
      <alignment horizontal="left" vertical="center" wrapText="1"/>
    </xf>
    <xf numFmtId="0" fontId="15" fillId="0" borderId="11" xfId="2" applyFont="1" applyBorder="1" applyAlignment="1">
      <alignment horizontal="left" vertical="center" wrapText="1"/>
    </xf>
    <xf numFmtId="0" fontId="14" fillId="0" borderId="28" xfId="2" applyFont="1" applyBorder="1" applyAlignment="1">
      <alignment horizontal="left" vertical="top" wrapText="1"/>
    </xf>
    <xf numFmtId="0" fontId="14" fillId="0" borderId="29" xfId="2" applyFont="1" applyBorder="1" applyAlignment="1">
      <alignment horizontal="left" vertical="top" wrapText="1"/>
    </xf>
    <xf numFmtId="0" fontId="14" fillId="0" borderId="28" xfId="2" applyFont="1" applyBorder="1" applyAlignment="1">
      <alignment horizontal="left" vertical="center" wrapText="1"/>
    </xf>
    <xf numFmtId="0" fontId="14" fillId="0" borderId="29" xfId="2" applyFont="1" applyBorder="1" applyAlignment="1">
      <alignment horizontal="left" vertical="center" wrapText="1"/>
    </xf>
    <xf numFmtId="0" fontId="22" fillId="0" borderId="28" xfId="2" applyFont="1" applyBorder="1" applyAlignment="1">
      <alignment horizontal="center" vertical="center" wrapText="1"/>
    </xf>
    <xf numFmtId="0" fontId="22" fillId="0" borderId="29" xfId="2" applyFont="1" applyBorder="1" applyAlignment="1">
      <alignment horizontal="center" vertical="center" wrapText="1"/>
    </xf>
    <xf numFmtId="0" fontId="23" fillId="0" borderId="28" xfId="2" applyFont="1" applyBorder="1" applyAlignment="1">
      <alignment horizontal="left" vertical="top" wrapText="1"/>
    </xf>
    <xf numFmtId="0" fontId="23" fillId="0" borderId="0" xfId="0" applyFont="1"/>
  </cellXfs>
  <cellStyles count="5">
    <cellStyle name="Обычный" xfId="0" builtinId="0"/>
    <cellStyle name="Обычный 2" xfId="2"/>
    <cellStyle name="Обычный 3" xfId="1"/>
    <cellStyle name="Обычный 4" xfId="3"/>
    <cellStyle name="Финансов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28575</xdr:colOff>
      <xdr:row>12</xdr:row>
      <xdr:rowOff>0</xdr:rowOff>
    </xdr:from>
    <xdr:to>
      <xdr:col>8</xdr:col>
      <xdr:colOff>1909</xdr:colOff>
      <xdr:row>12</xdr:row>
      <xdr:rowOff>9525</xdr:rowOff>
    </xdr:to>
    <xdr:cxnSp macro="">
      <xdr:nvCxnSpPr>
        <xdr:cNvPr id="2" name="Прямая соединительная линия 1"/>
        <xdr:cNvCxnSpPr/>
      </xdr:nvCxnSpPr>
      <xdr:spPr>
        <a:xfrm flipV="1">
          <a:off x="28575" y="2506980"/>
          <a:ext cx="6297934"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2"/>
  <sheetViews>
    <sheetView tabSelected="1" zoomScaleNormal="100" workbookViewId="0">
      <selection activeCell="A14" sqref="A14:I14"/>
    </sheetView>
  </sheetViews>
  <sheetFormatPr defaultColWidth="9.140625" defaultRowHeight="14.25" x14ac:dyDescent="0.2"/>
  <cols>
    <col min="1" max="1" width="5.7109375" style="8" customWidth="1"/>
    <col min="2" max="3" width="8.28515625" style="8" customWidth="1"/>
    <col min="4" max="7" width="10.28515625" style="8" customWidth="1"/>
    <col min="8" max="8" width="13" style="8" customWidth="1"/>
    <col min="9" max="9" width="13.7109375" style="8" customWidth="1"/>
    <col min="10" max="10" width="12.7109375" style="8" customWidth="1"/>
    <col min="11" max="11" width="13.28515625" style="8" customWidth="1"/>
    <col min="12" max="16384" width="9.140625" style="8"/>
  </cols>
  <sheetData>
    <row r="1" spans="1:256" s="2" customFormat="1" ht="12.75" x14ac:dyDescent="0.2">
      <c r="A1" s="1"/>
      <c r="B1" s="1"/>
      <c r="C1" s="90" t="s">
        <v>0</v>
      </c>
      <c r="D1" s="90"/>
      <c r="E1" s="90"/>
      <c r="F1" s="90"/>
      <c r="G1" s="90"/>
      <c r="H1" s="90"/>
      <c r="I1" s="90"/>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82" customFormat="1" ht="12.75" customHeight="1" x14ac:dyDescent="0.2">
      <c r="A3" s="136" t="s">
        <v>132</v>
      </c>
      <c r="B3" s="136"/>
      <c r="C3" s="136"/>
      <c r="D3" s="136"/>
      <c r="E3" s="80"/>
      <c r="F3" s="81"/>
      <c r="G3" s="81" t="s">
        <v>133</v>
      </c>
      <c r="H3" s="81"/>
      <c r="I3" s="80"/>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c r="EP3" s="83"/>
      <c r="EQ3" s="83"/>
      <c r="ER3" s="83"/>
      <c r="ES3" s="83"/>
      <c r="ET3" s="83"/>
      <c r="EU3" s="83"/>
      <c r="EV3" s="83"/>
      <c r="EW3" s="83"/>
      <c r="EX3" s="83"/>
      <c r="EY3" s="83"/>
      <c r="EZ3" s="83"/>
      <c r="FA3" s="83"/>
      <c r="FB3" s="83"/>
      <c r="FC3" s="83"/>
      <c r="FD3" s="83"/>
      <c r="FE3" s="83"/>
      <c r="FF3" s="83"/>
      <c r="FG3" s="83"/>
      <c r="FH3" s="83"/>
      <c r="FI3" s="83"/>
      <c r="FJ3" s="83"/>
      <c r="FK3" s="83"/>
      <c r="FL3" s="83"/>
      <c r="FM3" s="83"/>
      <c r="FN3" s="83"/>
      <c r="FO3" s="83"/>
      <c r="FP3" s="83"/>
      <c r="FQ3" s="83"/>
      <c r="FR3" s="83"/>
      <c r="FS3" s="83"/>
      <c r="FT3" s="83"/>
      <c r="FU3" s="83"/>
      <c r="FV3" s="83"/>
      <c r="FW3" s="83"/>
      <c r="FX3" s="83"/>
      <c r="FY3" s="83"/>
      <c r="FZ3" s="83"/>
      <c r="GA3" s="83"/>
      <c r="GB3" s="83"/>
      <c r="GC3" s="83"/>
      <c r="GD3" s="83"/>
      <c r="GE3" s="83"/>
      <c r="GF3" s="83"/>
      <c r="GG3" s="83"/>
      <c r="GH3" s="83"/>
      <c r="GI3" s="83"/>
      <c r="GJ3" s="83"/>
      <c r="GK3" s="83"/>
      <c r="GL3" s="83"/>
      <c r="GM3" s="83"/>
      <c r="GN3" s="83"/>
      <c r="GO3" s="83"/>
      <c r="GP3" s="83"/>
      <c r="GQ3" s="83"/>
      <c r="GR3" s="83"/>
      <c r="GS3" s="83"/>
      <c r="GT3" s="83"/>
      <c r="GU3" s="83"/>
      <c r="GV3" s="83"/>
      <c r="GW3" s="83"/>
      <c r="GX3" s="83"/>
      <c r="GY3" s="83"/>
      <c r="GZ3" s="83"/>
      <c r="HA3" s="83"/>
      <c r="HB3" s="83"/>
      <c r="HC3" s="83"/>
      <c r="HD3" s="83"/>
      <c r="HE3" s="83"/>
      <c r="HF3" s="83"/>
      <c r="HG3" s="83"/>
      <c r="HH3" s="83"/>
      <c r="HI3" s="83"/>
      <c r="HJ3" s="83"/>
      <c r="HK3" s="83"/>
      <c r="HL3" s="83"/>
      <c r="HM3" s="83"/>
      <c r="HN3" s="83"/>
      <c r="HO3" s="83"/>
      <c r="HP3" s="83"/>
      <c r="HQ3" s="83"/>
      <c r="HR3" s="83"/>
      <c r="HS3" s="83"/>
      <c r="HT3" s="83"/>
      <c r="HU3" s="83"/>
      <c r="HV3" s="83"/>
      <c r="HW3" s="83"/>
      <c r="HX3" s="83"/>
      <c r="HY3" s="83"/>
      <c r="HZ3" s="83"/>
      <c r="IA3" s="83"/>
      <c r="IB3" s="83"/>
      <c r="IC3" s="83"/>
      <c r="ID3" s="83"/>
      <c r="IE3" s="83"/>
      <c r="IF3" s="83"/>
      <c r="IG3" s="83"/>
      <c r="IH3" s="83"/>
      <c r="II3" s="83"/>
      <c r="IJ3" s="83"/>
      <c r="IK3" s="83"/>
      <c r="IL3" s="83"/>
      <c r="IM3" s="83"/>
      <c r="IN3" s="83"/>
      <c r="IO3" s="83"/>
      <c r="IP3" s="83"/>
      <c r="IQ3" s="83"/>
      <c r="IR3" s="83"/>
      <c r="IS3" s="83"/>
      <c r="IT3" s="83"/>
      <c r="IU3" s="83"/>
      <c r="IV3" s="83"/>
    </row>
    <row r="4" spans="1:256" s="82" customFormat="1" ht="13.5" customHeight="1" x14ac:dyDescent="0.2">
      <c r="A4" s="136" t="s">
        <v>134</v>
      </c>
      <c r="B4" s="136"/>
      <c r="C4" s="136"/>
      <c r="D4" s="84"/>
      <c r="E4" s="80"/>
      <c r="F4" s="81"/>
      <c r="G4" s="81" t="s">
        <v>135</v>
      </c>
      <c r="H4" s="81"/>
      <c r="I4" s="80"/>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c r="CA4" s="83"/>
      <c r="CB4" s="83"/>
      <c r="CC4" s="83"/>
      <c r="CD4" s="83"/>
      <c r="CE4" s="83"/>
      <c r="CF4" s="83"/>
      <c r="CG4" s="83"/>
      <c r="CH4" s="83"/>
      <c r="CI4" s="83"/>
      <c r="CJ4" s="83"/>
      <c r="CK4" s="83"/>
      <c r="CL4" s="83"/>
      <c r="CM4" s="83"/>
      <c r="CN4" s="83"/>
      <c r="CO4" s="83"/>
      <c r="CP4" s="83"/>
      <c r="CQ4" s="83"/>
      <c r="CR4" s="83"/>
      <c r="CS4" s="83"/>
      <c r="CT4" s="83"/>
      <c r="CU4" s="83"/>
      <c r="CV4" s="83"/>
      <c r="CW4" s="83"/>
      <c r="CX4" s="83"/>
      <c r="CY4" s="83"/>
      <c r="CZ4" s="83"/>
      <c r="DA4" s="83"/>
      <c r="DB4" s="83"/>
      <c r="DC4" s="83"/>
      <c r="DD4" s="83"/>
      <c r="DE4" s="83"/>
      <c r="DF4" s="83"/>
      <c r="DG4" s="83"/>
      <c r="DH4" s="83"/>
      <c r="DI4" s="83"/>
      <c r="DJ4" s="83"/>
      <c r="DK4" s="83"/>
      <c r="DL4" s="83"/>
      <c r="DM4" s="83"/>
      <c r="DN4" s="83"/>
      <c r="DO4" s="83"/>
      <c r="DP4" s="83"/>
      <c r="DQ4" s="83"/>
      <c r="DR4" s="83"/>
      <c r="DS4" s="83"/>
      <c r="DT4" s="83"/>
      <c r="DU4" s="83"/>
      <c r="DV4" s="83"/>
      <c r="DW4" s="83"/>
      <c r="DX4" s="83"/>
      <c r="DY4" s="83"/>
      <c r="DZ4" s="83"/>
      <c r="EA4" s="83"/>
      <c r="EB4" s="83"/>
      <c r="EC4" s="83"/>
      <c r="ED4" s="83"/>
      <c r="EE4" s="83"/>
      <c r="EF4" s="83"/>
      <c r="EG4" s="83"/>
      <c r="EH4" s="83"/>
      <c r="EI4" s="83"/>
      <c r="EJ4" s="83"/>
      <c r="EK4" s="83"/>
      <c r="EL4" s="83"/>
      <c r="EM4" s="83"/>
      <c r="EN4" s="83"/>
      <c r="EO4" s="83"/>
      <c r="EP4" s="83"/>
      <c r="EQ4" s="83"/>
      <c r="ER4" s="83"/>
      <c r="ES4" s="83"/>
      <c r="ET4" s="83"/>
      <c r="EU4" s="83"/>
      <c r="EV4" s="83"/>
      <c r="EW4" s="83"/>
      <c r="EX4" s="83"/>
      <c r="EY4" s="83"/>
      <c r="EZ4" s="83"/>
      <c r="FA4" s="83"/>
      <c r="FB4" s="83"/>
      <c r="FC4" s="83"/>
      <c r="FD4" s="83"/>
      <c r="FE4" s="83"/>
      <c r="FF4" s="83"/>
      <c r="FG4" s="83"/>
      <c r="FH4" s="83"/>
      <c r="FI4" s="83"/>
      <c r="FJ4" s="83"/>
      <c r="FK4" s="83"/>
      <c r="FL4" s="83"/>
      <c r="FM4" s="83"/>
      <c r="FN4" s="83"/>
      <c r="FO4" s="83"/>
      <c r="FP4" s="83"/>
      <c r="FQ4" s="83"/>
      <c r="FR4" s="83"/>
      <c r="FS4" s="83"/>
      <c r="FT4" s="83"/>
      <c r="FU4" s="83"/>
      <c r="FV4" s="83"/>
      <c r="FW4" s="83"/>
      <c r="FX4" s="83"/>
      <c r="FY4" s="83"/>
      <c r="FZ4" s="83"/>
      <c r="GA4" s="83"/>
      <c r="GB4" s="83"/>
      <c r="GC4" s="83"/>
      <c r="GD4" s="83"/>
      <c r="GE4" s="83"/>
      <c r="GF4" s="83"/>
      <c r="GG4" s="83"/>
      <c r="GH4" s="83"/>
      <c r="GI4" s="83"/>
      <c r="GJ4" s="83"/>
      <c r="GK4" s="83"/>
      <c r="GL4" s="83"/>
      <c r="GM4" s="83"/>
      <c r="GN4" s="83"/>
      <c r="GO4" s="83"/>
      <c r="GP4" s="83"/>
      <c r="GQ4" s="83"/>
      <c r="GR4" s="83"/>
      <c r="GS4" s="83"/>
      <c r="GT4" s="83"/>
      <c r="GU4" s="83"/>
      <c r="GV4" s="83"/>
      <c r="GW4" s="83"/>
      <c r="GX4" s="83"/>
      <c r="GY4" s="83"/>
      <c r="GZ4" s="83"/>
      <c r="HA4" s="83"/>
      <c r="HB4" s="83"/>
      <c r="HC4" s="83"/>
      <c r="HD4" s="83"/>
      <c r="HE4" s="83"/>
      <c r="HF4" s="83"/>
      <c r="HG4" s="83"/>
      <c r="HH4" s="83"/>
      <c r="HI4" s="83"/>
      <c r="HJ4" s="83"/>
      <c r="HK4" s="83"/>
      <c r="HL4" s="83"/>
      <c r="HM4" s="83"/>
      <c r="HN4" s="83"/>
      <c r="HO4" s="83"/>
      <c r="HP4" s="83"/>
      <c r="HQ4" s="83"/>
      <c r="HR4" s="83"/>
      <c r="HS4" s="83"/>
      <c r="HT4" s="83"/>
      <c r="HU4" s="83"/>
      <c r="HV4" s="83"/>
      <c r="HW4" s="83"/>
      <c r="HX4" s="83"/>
      <c r="HY4" s="83"/>
      <c r="HZ4" s="83"/>
      <c r="IA4" s="83"/>
      <c r="IB4" s="83"/>
      <c r="IC4" s="83"/>
      <c r="ID4" s="83"/>
      <c r="IE4" s="83"/>
      <c r="IF4" s="83"/>
      <c r="IG4" s="83"/>
      <c r="IH4" s="83"/>
      <c r="II4" s="83"/>
      <c r="IJ4" s="83"/>
      <c r="IK4" s="83"/>
      <c r="IL4" s="83"/>
      <c r="IM4" s="83"/>
      <c r="IN4" s="83"/>
      <c r="IO4" s="83"/>
      <c r="IP4" s="83"/>
      <c r="IQ4" s="83"/>
      <c r="IR4" s="83"/>
      <c r="IS4" s="83"/>
      <c r="IT4" s="83"/>
      <c r="IU4" s="83"/>
      <c r="IV4" s="83"/>
    </row>
    <row r="5" spans="1:256" s="82" customFormat="1" ht="12.75" customHeight="1" x14ac:dyDescent="0.2">
      <c r="A5" s="85" t="s">
        <v>3</v>
      </c>
      <c r="B5" s="85"/>
      <c r="C5" s="84"/>
      <c r="D5" s="84"/>
      <c r="E5" s="80"/>
      <c r="F5" s="81"/>
      <c r="G5" s="85" t="s">
        <v>136</v>
      </c>
      <c r="H5" s="85"/>
      <c r="I5" s="85"/>
      <c r="K5" s="44"/>
      <c r="L5" s="44"/>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c r="BA5" s="83"/>
      <c r="BB5" s="83"/>
      <c r="BC5" s="83"/>
      <c r="BD5" s="83"/>
      <c r="BE5" s="83"/>
      <c r="BF5" s="83"/>
      <c r="BG5" s="83"/>
      <c r="BH5" s="83"/>
      <c r="BI5" s="83"/>
      <c r="BJ5" s="83"/>
      <c r="BK5" s="83"/>
      <c r="BL5" s="83"/>
      <c r="BM5" s="83"/>
      <c r="BN5" s="83"/>
      <c r="BO5" s="83"/>
      <c r="BP5" s="83"/>
      <c r="BQ5" s="83"/>
      <c r="BR5" s="83"/>
      <c r="BS5" s="83"/>
      <c r="BT5" s="83"/>
      <c r="BU5" s="83"/>
      <c r="BV5" s="83"/>
      <c r="BW5" s="83"/>
      <c r="BX5" s="83"/>
      <c r="BY5" s="83"/>
      <c r="BZ5" s="83"/>
      <c r="CA5" s="83"/>
      <c r="CB5" s="83"/>
      <c r="CC5" s="83"/>
      <c r="CD5" s="83"/>
      <c r="CE5" s="83"/>
      <c r="CF5" s="83"/>
      <c r="CG5" s="83"/>
      <c r="CH5" s="83"/>
      <c r="CI5" s="83"/>
      <c r="CJ5" s="83"/>
      <c r="CK5" s="83"/>
      <c r="CL5" s="83"/>
      <c r="CM5" s="83"/>
      <c r="CN5" s="83"/>
      <c r="CO5" s="83"/>
      <c r="CP5" s="83"/>
      <c r="CQ5" s="83"/>
      <c r="CR5" s="83"/>
      <c r="CS5" s="83"/>
      <c r="CT5" s="83"/>
      <c r="CU5" s="83"/>
      <c r="CV5" s="83"/>
      <c r="CW5" s="83"/>
      <c r="CX5" s="83"/>
      <c r="CY5" s="83"/>
      <c r="CZ5" s="83"/>
      <c r="DA5" s="83"/>
      <c r="DB5" s="83"/>
      <c r="DC5" s="83"/>
      <c r="DD5" s="83"/>
      <c r="DE5" s="83"/>
      <c r="DF5" s="83"/>
      <c r="DG5" s="83"/>
      <c r="DH5" s="83"/>
      <c r="DI5" s="83"/>
      <c r="DJ5" s="83"/>
      <c r="DK5" s="83"/>
      <c r="DL5" s="83"/>
      <c r="DM5" s="83"/>
      <c r="DN5" s="83"/>
      <c r="DO5" s="83"/>
      <c r="DP5" s="83"/>
      <c r="DQ5" s="83"/>
      <c r="DR5" s="83"/>
      <c r="DS5" s="83"/>
      <c r="DT5" s="83"/>
      <c r="DU5" s="83"/>
      <c r="DV5" s="83"/>
      <c r="DW5" s="83"/>
      <c r="DX5" s="83"/>
      <c r="DY5" s="83"/>
      <c r="DZ5" s="83"/>
      <c r="EA5" s="83"/>
      <c r="EB5" s="83"/>
      <c r="EC5" s="83"/>
      <c r="ED5" s="83"/>
      <c r="EE5" s="83"/>
      <c r="EF5" s="83"/>
      <c r="EG5" s="83"/>
      <c r="EH5" s="83"/>
      <c r="EI5" s="83"/>
      <c r="EJ5" s="83"/>
      <c r="EK5" s="83"/>
      <c r="EL5" s="83"/>
      <c r="EM5" s="83"/>
      <c r="EN5" s="83"/>
      <c r="EO5" s="83"/>
      <c r="EP5" s="83"/>
      <c r="EQ5" s="83"/>
      <c r="ER5" s="83"/>
      <c r="ES5" s="83"/>
      <c r="ET5" s="83"/>
      <c r="EU5" s="83"/>
      <c r="EV5" s="83"/>
      <c r="EW5" s="83"/>
      <c r="EX5" s="83"/>
      <c r="EY5" s="83"/>
      <c r="EZ5" s="83"/>
      <c r="FA5" s="83"/>
      <c r="FB5" s="83"/>
      <c r="FC5" s="83"/>
      <c r="FD5" s="83"/>
      <c r="FE5" s="83"/>
      <c r="FF5" s="83"/>
      <c r="FG5" s="83"/>
      <c r="FH5" s="83"/>
      <c r="FI5" s="83"/>
      <c r="FJ5" s="83"/>
      <c r="FK5" s="83"/>
      <c r="FL5" s="83"/>
      <c r="FM5" s="83"/>
      <c r="FN5" s="83"/>
      <c r="FO5" s="83"/>
      <c r="FP5" s="83"/>
      <c r="FQ5" s="83"/>
      <c r="FR5" s="83"/>
      <c r="FS5" s="83"/>
      <c r="FT5" s="83"/>
      <c r="FU5" s="83"/>
      <c r="FV5" s="83"/>
      <c r="FW5" s="83"/>
      <c r="FX5" s="83"/>
      <c r="FY5" s="83"/>
      <c r="FZ5" s="83"/>
      <c r="GA5" s="83"/>
      <c r="GB5" s="83"/>
      <c r="GC5" s="83"/>
      <c r="GD5" s="83"/>
      <c r="GE5" s="83"/>
      <c r="GF5" s="83"/>
      <c r="GG5" s="83"/>
      <c r="GH5" s="83"/>
      <c r="GI5" s="83"/>
      <c r="GJ5" s="83"/>
      <c r="GK5" s="83"/>
      <c r="GL5" s="83"/>
      <c r="GM5" s="83"/>
      <c r="GN5" s="83"/>
      <c r="GO5" s="83"/>
      <c r="GP5" s="83"/>
      <c r="GQ5" s="83"/>
      <c r="GR5" s="83"/>
      <c r="GS5" s="83"/>
      <c r="GT5" s="83"/>
      <c r="GU5" s="83"/>
      <c r="GV5" s="83"/>
      <c r="GW5" s="83"/>
      <c r="GX5" s="83"/>
      <c r="GY5" s="83"/>
      <c r="GZ5" s="83"/>
      <c r="HA5" s="83"/>
      <c r="HB5" s="83"/>
      <c r="HC5" s="83"/>
      <c r="HD5" s="83"/>
      <c r="HE5" s="83"/>
      <c r="HF5" s="83"/>
      <c r="HG5" s="83"/>
      <c r="HH5" s="83"/>
      <c r="HI5" s="83"/>
      <c r="HJ5" s="83"/>
      <c r="HK5" s="83"/>
      <c r="HL5" s="83"/>
      <c r="HM5" s="83"/>
      <c r="HN5" s="83"/>
      <c r="HO5" s="83"/>
      <c r="HP5" s="83"/>
      <c r="HQ5" s="83"/>
      <c r="HR5" s="83"/>
      <c r="HS5" s="83"/>
      <c r="HT5" s="83"/>
      <c r="HU5" s="83"/>
      <c r="HV5" s="83"/>
      <c r="HW5" s="83"/>
      <c r="HX5" s="83"/>
      <c r="HY5" s="83"/>
      <c r="HZ5" s="83"/>
      <c r="IA5" s="83"/>
      <c r="IB5" s="83"/>
      <c r="IC5" s="83"/>
      <c r="ID5" s="83"/>
      <c r="IE5" s="83"/>
      <c r="IF5" s="83"/>
      <c r="IG5" s="83"/>
      <c r="IH5" s="83"/>
      <c r="II5" s="83"/>
      <c r="IJ5" s="83"/>
      <c r="IK5" s="83"/>
      <c r="IL5" s="83"/>
      <c r="IM5" s="83"/>
      <c r="IN5" s="83"/>
      <c r="IO5" s="83"/>
      <c r="IP5" s="83"/>
      <c r="IQ5" s="83"/>
      <c r="IR5" s="83"/>
      <c r="IS5" s="83"/>
      <c r="IT5" s="83"/>
      <c r="IU5" s="83"/>
      <c r="IV5" s="83"/>
    </row>
    <row r="6" spans="1:256" s="82" customFormat="1" ht="12.75" customHeight="1" x14ac:dyDescent="0.2">
      <c r="A6" s="85" t="s">
        <v>4</v>
      </c>
      <c r="B6" s="85"/>
      <c r="C6" s="84"/>
      <c r="D6" s="84"/>
      <c r="E6" s="80"/>
      <c r="F6" s="81"/>
      <c r="G6" s="85" t="s">
        <v>137</v>
      </c>
      <c r="H6" s="85"/>
      <c r="I6" s="85"/>
      <c r="K6" s="44"/>
      <c r="L6" s="44"/>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83"/>
      <c r="BA6" s="83"/>
      <c r="BB6" s="83"/>
      <c r="BC6" s="83"/>
      <c r="BD6" s="83"/>
      <c r="BE6" s="83"/>
      <c r="BF6" s="83"/>
      <c r="BG6" s="83"/>
      <c r="BH6" s="83"/>
      <c r="BI6" s="83"/>
      <c r="BJ6" s="83"/>
      <c r="BK6" s="83"/>
      <c r="BL6" s="83"/>
      <c r="BM6" s="83"/>
      <c r="BN6" s="83"/>
      <c r="BO6" s="83"/>
      <c r="BP6" s="83"/>
      <c r="BQ6" s="83"/>
      <c r="BR6" s="83"/>
      <c r="BS6" s="83"/>
      <c r="BT6" s="83"/>
      <c r="BU6" s="83"/>
      <c r="BV6" s="83"/>
      <c r="BW6" s="83"/>
      <c r="BX6" s="83"/>
      <c r="BY6" s="83"/>
      <c r="BZ6" s="83"/>
      <c r="CA6" s="83"/>
      <c r="CB6" s="83"/>
      <c r="CC6" s="83"/>
      <c r="CD6" s="83"/>
      <c r="CE6" s="83"/>
      <c r="CF6" s="83"/>
      <c r="CG6" s="83"/>
      <c r="CH6" s="83"/>
      <c r="CI6" s="83"/>
      <c r="CJ6" s="83"/>
      <c r="CK6" s="83"/>
      <c r="CL6" s="83"/>
      <c r="CM6" s="83"/>
      <c r="CN6" s="83"/>
      <c r="CO6" s="83"/>
      <c r="CP6" s="83"/>
      <c r="CQ6" s="83"/>
      <c r="CR6" s="83"/>
      <c r="CS6" s="83"/>
      <c r="CT6" s="83"/>
      <c r="CU6" s="83"/>
      <c r="CV6" s="83"/>
      <c r="CW6" s="83"/>
      <c r="CX6" s="83"/>
      <c r="CY6" s="83"/>
      <c r="CZ6" s="83"/>
      <c r="DA6" s="83"/>
      <c r="DB6" s="83"/>
      <c r="DC6" s="83"/>
      <c r="DD6" s="83"/>
      <c r="DE6" s="83"/>
      <c r="DF6" s="83"/>
      <c r="DG6" s="83"/>
      <c r="DH6" s="83"/>
      <c r="DI6" s="83"/>
      <c r="DJ6" s="83"/>
      <c r="DK6" s="83"/>
      <c r="DL6" s="83"/>
      <c r="DM6" s="83"/>
      <c r="DN6" s="83"/>
      <c r="DO6" s="83"/>
      <c r="DP6" s="83"/>
      <c r="DQ6" s="83"/>
      <c r="DR6" s="83"/>
      <c r="DS6" s="83"/>
      <c r="DT6" s="83"/>
      <c r="DU6" s="83"/>
      <c r="DV6" s="83"/>
      <c r="DW6" s="83"/>
      <c r="DX6" s="83"/>
      <c r="DY6" s="83"/>
      <c r="DZ6" s="83"/>
      <c r="EA6" s="83"/>
      <c r="EB6" s="83"/>
      <c r="EC6" s="83"/>
      <c r="ED6" s="83"/>
      <c r="EE6" s="83"/>
      <c r="EF6" s="83"/>
      <c r="EG6" s="83"/>
      <c r="EH6" s="83"/>
      <c r="EI6" s="83"/>
      <c r="EJ6" s="83"/>
      <c r="EK6" s="83"/>
      <c r="EL6" s="83"/>
      <c r="EM6" s="83"/>
      <c r="EN6" s="83"/>
      <c r="EO6" s="83"/>
      <c r="EP6" s="83"/>
      <c r="EQ6" s="83"/>
      <c r="ER6" s="83"/>
      <c r="ES6" s="83"/>
      <c r="ET6" s="83"/>
      <c r="EU6" s="83"/>
      <c r="EV6" s="83"/>
      <c r="EW6" s="83"/>
      <c r="EX6" s="83"/>
      <c r="EY6" s="83"/>
      <c r="EZ6" s="83"/>
      <c r="FA6" s="83"/>
      <c r="FB6" s="83"/>
      <c r="FC6" s="83"/>
      <c r="FD6" s="83"/>
      <c r="FE6" s="83"/>
      <c r="FF6" s="83"/>
      <c r="FG6" s="83"/>
      <c r="FH6" s="83"/>
      <c r="FI6" s="83"/>
      <c r="FJ6" s="83"/>
      <c r="FK6" s="83"/>
      <c r="FL6" s="83"/>
      <c r="FM6" s="83"/>
      <c r="FN6" s="83"/>
      <c r="FO6" s="83"/>
      <c r="FP6" s="83"/>
      <c r="FQ6" s="83"/>
      <c r="FR6" s="83"/>
      <c r="FS6" s="83"/>
      <c r="FT6" s="83"/>
      <c r="FU6" s="83"/>
      <c r="FV6" s="83"/>
      <c r="FW6" s="83"/>
      <c r="FX6" s="83"/>
      <c r="FY6" s="83"/>
      <c r="FZ6" s="83"/>
      <c r="GA6" s="83"/>
      <c r="GB6" s="83"/>
      <c r="GC6" s="83"/>
      <c r="GD6" s="83"/>
      <c r="GE6" s="83"/>
      <c r="GF6" s="83"/>
      <c r="GG6" s="83"/>
      <c r="GH6" s="83"/>
      <c r="GI6" s="83"/>
      <c r="GJ6" s="83"/>
      <c r="GK6" s="83"/>
      <c r="GL6" s="83"/>
      <c r="GM6" s="83"/>
      <c r="GN6" s="83"/>
      <c r="GO6" s="83"/>
      <c r="GP6" s="83"/>
      <c r="GQ6" s="83"/>
      <c r="GR6" s="83"/>
      <c r="GS6" s="83"/>
      <c r="GT6" s="83"/>
      <c r="GU6" s="83"/>
      <c r="GV6" s="83"/>
      <c r="GW6" s="83"/>
      <c r="GX6" s="83"/>
      <c r="GY6" s="83"/>
      <c r="GZ6" s="83"/>
      <c r="HA6" s="83"/>
      <c r="HB6" s="83"/>
      <c r="HC6" s="83"/>
      <c r="HD6" s="83"/>
      <c r="HE6" s="83"/>
      <c r="HF6" s="83"/>
      <c r="HG6" s="83"/>
      <c r="HH6" s="83"/>
      <c r="HI6" s="83"/>
      <c r="HJ6" s="83"/>
      <c r="HK6" s="83"/>
      <c r="HL6" s="83"/>
      <c r="HM6" s="83"/>
      <c r="HN6" s="83"/>
      <c r="HO6" s="83"/>
      <c r="HP6" s="83"/>
      <c r="HQ6" s="83"/>
      <c r="HR6" s="83"/>
      <c r="HS6" s="83"/>
      <c r="HT6" s="83"/>
      <c r="HU6" s="83"/>
      <c r="HV6" s="83"/>
      <c r="HW6" s="83"/>
      <c r="HX6" s="83"/>
      <c r="HY6" s="83"/>
      <c r="HZ6" s="83"/>
      <c r="IA6" s="83"/>
      <c r="IB6" s="83"/>
      <c r="IC6" s="83"/>
      <c r="ID6" s="83"/>
      <c r="IE6" s="83"/>
      <c r="IF6" s="83"/>
      <c r="IG6" s="83"/>
      <c r="IH6" s="83"/>
      <c r="II6" s="83"/>
      <c r="IJ6" s="83"/>
      <c r="IK6" s="83"/>
      <c r="IL6" s="83"/>
      <c r="IM6" s="83"/>
      <c r="IN6" s="83"/>
      <c r="IO6" s="83"/>
      <c r="IP6" s="83"/>
      <c r="IQ6" s="83"/>
      <c r="IR6" s="83"/>
      <c r="IS6" s="83"/>
      <c r="IT6" s="83"/>
      <c r="IU6" s="83"/>
      <c r="IV6" s="83"/>
    </row>
    <row r="7" spans="1:256" s="82" customFormat="1" ht="12.75" customHeight="1" x14ac:dyDescent="0.2">
      <c r="A7" s="80"/>
      <c r="B7" s="80"/>
      <c r="C7" s="80"/>
      <c r="D7" s="80"/>
      <c r="E7" s="80"/>
      <c r="F7" s="81"/>
      <c r="G7" s="85"/>
      <c r="H7" s="85"/>
      <c r="I7" s="85"/>
      <c r="K7" s="44"/>
      <c r="L7" s="44"/>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3"/>
      <c r="CF7" s="83"/>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3"/>
      <c r="DU7" s="83"/>
      <c r="DV7" s="83"/>
      <c r="DW7" s="83"/>
      <c r="DX7" s="83"/>
      <c r="DY7" s="83"/>
      <c r="DZ7" s="83"/>
      <c r="EA7" s="83"/>
      <c r="EB7" s="83"/>
      <c r="EC7" s="83"/>
      <c r="ED7" s="83"/>
      <c r="EE7" s="83"/>
      <c r="EF7" s="83"/>
      <c r="EG7" s="83"/>
      <c r="EH7" s="83"/>
      <c r="EI7" s="83"/>
      <c r="EJ7" s="83"/>
      <c r="EK7" s="83"/>
      <c r="EL7" s="83"/>
      <c r="EM7" s="83"/>
      <c r="EN7" s="83"/>
      <c r="EO7" s="83"/>
      <c r="EP7" s="83"/>
      <c r="EQ7" s="83"/>
      <c r="ER7" s="83"/>
      <c r="ES7" s="83"/>
      <c r="ET7" s="83"/>
      <c r="EU7" s="83"/>
      <c r="EV7" s="83"/>
      <c r="EW7" s="83"/>
      <c r="EX7" s="83"/>
      <c r="EY7" s="83"/>
      <c r="EZ7" s="83"/>
      <c r="FA7" s="83"/>
      <c r="FB7" s="83"/>
      <c r="FC7" s="83"/>
      <c r="FD7" s="83"/>
      <c r="FE7" s="83"/>
      <c r="FF7" s="83"/>
      <c r="FG7" s="83"/>
      <c r="FH7" s="83"/>
      <c r="FI7" s="83"/>
      <c r="FJ7" s="83"/>
      <c r="FK7" s="83"/>
      <c r="FL7" s="83"/>
      <c r="FM7" s="83"/>
      <c r="FN7" s="83"/>
      <c r="FO7" s="83"/>
      <c r="FP7" s="83"/>
      <c r="FQ7" s="83"/>
      <c r="FR7" s="83"/>
      <c r="FS7" s="83"/>
      <c r="FT7" s="83"/>
      <c r="FU7" s="83"/>
      <c r="FV7" s="83"/>
      <c r="FW7" s="83"/>
      <c r="FX7" s="83"/>
      <c r="FY7" s="83"/>
      <c r="FZ7" s="83"/>
      <c r="GA7" s="83"/>
      <c r="GB7" s="83"/>
      <c r="GC7" s="83"/>
      <c r="GD7" s="83"/>
      <c r="GE7" s="83"/>
      <c r="GF7" s="83"/>
      <c r="GG7" s="83"/>
      <c r="GH7" s="83"/>
      <c r="GI7" s="83"/>
      <c r="GJ7" s="83"/>
      <c r="GK7" s="83"/>
      <c r="GL7" s="83"/>
      <c r="GM7" s="83"/>
      <c r="GN7" s="83"/>
      <c r="GO7" s="83"/>
      <c r="GP7" s="83"/>
      <c r="GQ7" s="83"/>
      <c r="GR7" s="83"/>
      <c r="GS7" s="83"/>
      <c r="GT7" s="83"/>
      <c r="GU7" s="83"/>
      <c r="GV7" s="83"/>
      <c r="GW7" s="83"/>
      <c r="GX7" s="83"/>
      <c r="GY7" s="83"/>
      <c r="GZ7" s="83"/>
      <c r="HA7" s="83"/>
      <c r="HB7" s="83"/>
      <c r="HC7" s="83"/>
      <c r="HD7" s="83"/>
      <c r="HE7" s="83"/>
      <c r="HF7" s="83"/>
      <c r="HG7" s="83"/>
      <c r="HH7" s="83"/>
      <c r="HI7" s="83"/>
      <c r="HJ7" s="83"/>
      <c r="HK7" s="83"/>
      <c r="HL7" s="83"/>
      <c r="HM7" s="83"/>
      <c r="HN7" s="83"/>
      <c r="HO7" s="83"/>
      <c r="HP7" s="83"/>
      <c r="HQ7" s="83"/>
      <c r="HR7" s="83"/>
      <c r="HS7" s="83"/>
      <c r="HT7" s="83"/>
      <c r="HU7" s="83"/>
      <c r="HV7" s="83"/>
      <c r="HW7" s="83"/>
      <c r="HX7" s="83"/>
      <c r="HY7" s="83"/>
      <c r="HZ7" s="83"/>
      <c r="IA7" s="83"/>
      <c r="IB7" s="83"/>
      <c r="IC7" s="83"/>
      <c r="ID7" s="83"/>
      <c r="IE7" s="83"/>
      <c r="IF7" s="83"/>
      <c r="IG7" s="83"/>
      <c r="IH7" s="83"/>
      <c r="II7" s="83"/>
      <c r="IJ7" s="83"/>
      <c r="IK7" s="83"/>
      <c r="IL7" s="83"/>
      <c r="IM7" s="83"/>
      <c r="IN7" s="83"/>
      <c r="IO7" s="83"/>
      <c r="IP7" s="83"/>
      <c r="IQ7" s="83"/>
      <c r="IR7" s="83"/>
      <c r="IS7" s="83"/>
      <c r="IT7" s="83"/>
      <c r="IU7" s="83"/>
      <c r="IV7" s="83"/>
    </row>
    <row r="8" spans="1:256" s="82" customFormat="1" ht="38.25" customHeight="1" x14ac:dyDescent="0.2">
      <c r="A8" s="86" t="s">
        <v>138</v>
      </c>
      <c r="B8" s="85"/>
      <c r="C8" s="84"/>
      <c r="D8" s="84"/>
      <c r="E8" s="80"/>
      <c r="F8" s="81"/>
      <c r="G8" s="86" t="s">
        <v>139</v>
      </c>
      <c r="H8" s="85"/>
      <c r="I8" s="85"/>
      <c r="K8" s="44"/>
      <c r="L8" s="44"/>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3"/>
      <c r="CF8" s="83"/>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3"/>
      <c r="DU8" s="83"/>
      <c r="DV8" s="83"/>
      <c r="DW8" s="83"/>
      <c r="DX8" s="83"/>
      <c r="DY8" s="83"/>
      <c r="DZ8" s="83"/>
      <c r="EA8" s="83"/>
      <c r="EB8" s="83"/>
      <c r="EC8" s="83"/>
      <c r="ED8" s="83"/>
      <c r="EE8" s="83"/>
      <c r="EF8" s="83"/>
      <c r="EG8" s="83"/>
      <c r="EH8" s="83"/>
      <c r="EI8" s="83"/>
      <c r="EJ8" s="83"/>
      <c r="EK8" s="83"/>
      <c r="EL8" s="83"/>
      <c r="EM8" s="83"/>
      <c r="EN8" s="83"/>
      <c r="EO8" s="83"/>
      <c r="EP8" s="83"/>
      <c r="EQ8" s="83"/>
      <c r="ER8" s="83"/>
      <c r="ES8" s="83"/>
      <c r="ET8" s="83"/>
      <c r="EU8" s="83"/>
      <c r="EV8" s="83"/>
      <c r="EW8" s="83"/>
      <c r="EX8" s="83"/>
      <c r="EY8" s="83"/>
      <c r="EZ8" s="83"/>
      <c r="FA8" s="83"/>
      <c r="FB8" s="83"/>
      <c r="FC8" s="83"/>
      <c r="FD8" s="83"/>
      <c r="FE8" s="83"/>
      <c r="FF8" s="83"/>
      <c r="FG8" s="83"/>
      <c r="FH8" s="83"/>
      <c r="FI8" s="83"/>
      <c r="FJ8" s="83"/>
      <c r="FK8" s="83"/>
      <c r="FL8" s="83"/>
      <c r="FM8" s="83"/>
      <c r="FN8" s="83"/>
      <c r="FO8" s="83"/>
      <c r="FP8" s="83"/>
      <c r="FQ8" s="83"/>
      <c r="FR8" s="83"/>
      <c r="FS8" s="83"/>
      <c r="FT8" s="83"/>
      <c r="FU8" s="83"/>
      <c r="FV8" s="83"/>
      <c r="FW8" s="83"/>
      <c r="FX8" s="83"/>
      <c r="FY8" s="83"/>
      <c r="FZ8" s="83"/>
      <c r="GA8" s="83"/>
      <c r="GB8" s="83"/>
      <c r="GC8" s="83"/>
      <c r="GD8" s="83"/>
      <c r="GE8" s="83"/>
      <c r="GF8" s="83"/>
      <c r="GG8" s="83"/>
      <c r="GH8" s="83"/>
      <c r="GI8" s="83"/>
      <c r="GJ8" s="83"/>
      <c r="GK8" s="83"/>
      <c r="GL8" s="83"/>
      <c r="GM8" s="83"/>
      <c r="GN8" s="83"/>
      <c r="GO8" s="83"/>
      <c r="GP8" s="83"/>
      <c r="GQ8" s="83"/>
      <c r="GR8" s="83"/>
      <c r="GS8" s="83"/>
      <c r="GT8" s="83"/>
      <c r="GU8" s="83"/>
      <c r="GV8" s="83"/>
      <c r="GW8" s="83"/>
      <c r="GX8" s="83"/>
      <c r="GY8" s="83"/>
      <c r="GZ8" s="83"/>
      <c r="HA8" s="83"/>
      <c r="HB8" s="83"/>
      <c r="HC8" s="83"/>
      <c r="HD8" s="83"/>
      <c r="HE8" s="83"/>
      <c r="HF8" s="83"/>
      <c r="HG8" s="83"/>
      <c r="HH8" s="83"/>
      <c r="HI8" s="83"/>
      <c r="HJ8" s="83"/>
      <c r="HK8" s="83"/>
      <c r="HL8" s="83"/>
      <c r="HM8" s="83"/>
      <c r="HN8" s="83"/>
      <c r="HO8" s="83"/>
      <c r="HP8" s="83"/>
      <c r="HQ8" s="83"/>
      <c r="HR8" s="83"/>
      <c r="HS8" s="83"/>
      <c r="HT8" s="83"/>
      <c r="HU8" s="83"/>
      <c r="HV8" s="83"/>
      <c r="HW8" s="83"/>
      <c r="HX8" s="83"/>
      <c r="HY8" s="83"/>
      <c r="HZ8" s="83"/>
      <c r="IA8" s="83"/>
      <c r="IB8" s="83"/>
      <c r="IC8" s="83"/>
      <c r="ID8" s="83"/>
      <c r="IE8" s="83"/>
      <c r="IF8" s="83"/>
      <c r="IG8" s="83"/>
      <c r="IH8" s="83"/>
      <c r="II8" s="83"/>
      <c r="IJ8" s="83"/>
      <c r="IK8" s="83"/>
      <c r="IL8" s="83"/>
      <c r="IM8" s="83"/>
      <c r="IN8" s="83"/>
      <c r="IO8" s="83"/>
      <c r="IP8" s="83"/>
      <c r="IQ8" s="83"/>
      <c r="IR8" s="83"/>
      <c r="IS8" s="83"/>
      <c r="IT8" s="83"/>
      <c r="IU8" s="83"/>
      <c r="IV8" s="83"/>
    </row>
    <row r="9" spans="1:256" s="82" customFormat="1" ht="28.5" customHeight="1" x14ac:dyDescent="0.2">
      <c r="A9" s="87" t="str">
        <f>G9</f>
        <v>"______"  ________________  2021г.</v>
      </c>
      <c r="B9" s="88"/>
      <c r="C9" s="84"/>
      <c r="D9" s="84"/>
      <c r="E9" s="80"/>
      <c r="F9" s="81"/>
      <c r="G9" s="86" t="s">
        <v>140</v>
      </c>
      <c r="H9" s="85"/>
      <c r="I9" s="85"/>
      <c r="K9" s="44"/>
      <c r="L9" s="44"/>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3"/>
      <c r="CF9" s="83"/>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3"/>
      <c r="DU9" s="83"/>
      <c r="DV9" s="83"/>
      <c r="DW9" s="83"/>
      <c r="DX9" s="83"/>
      <c r="DY9" s="83"/>
      <c r="DZ9" s="83"/>
      <c r="EA9" s="83"/>
      <c r="EB9" s="83"/>
      <c r="EC9" s="83"/>
      <c r="ED9" s="83"/>
      <c r="EE9" s="83"/>
      <c r="EF9" s="83"/>
      <c r="EG9" s="83"/>
      <c r="EH9" s="83"/>
      <c r="EI9" s="83"/>
      <c r="EJ9" s="83"/>
      <c r="EK9" s="83"/>
      <c r="EL9" s="83"/>
      <c r="EM9" s="83"/>
      <c r="EN9" s="83"/>
      <c r="EO9" s="83"/>
      <c r="EP9" s="83"/>
      <c r="EQ9" s="83"/>
      <c r="ER9" s="83"/>
      <c r="ES9" s="83"/>
      <c r="ET9" s="83"/>
      <c r="EU9" s="83"/>
      <c r="EV9" s="83"/>
      <c r="EW9" s="83"/>
      <c r="EX9" s="83"/>
      <c r="EY9" s="83"/>
      <c r="EZ9" s="83"/>
      <c r="FA9" s="83"/>
      <c r="FB9" s="83"/>
      <c r="FC9" s="83"/>
      <c r="FD9" s="83"/>
      <c r="FE9" s="83"/>
      <c r="FF9" s="83"/>
      <c r="FG9" s="83"/>
      <c r="FH9" s="83"/>
      <c r="FI9" s="83"/>
      <c r="FJ9" s="83"/>
      <c r="FK9" s="83"/>
      <c r="FL9" s="83"/>
      <c r="FM9" s="83"/>
      <c r="FN9" s="83"/>
      <c r="FO9" s="83"/>
      <c r="FP9" s="83"/>
      <c r="FQ9" s="83"/>
      <c r="FR9" s="83"/>
      <c r="FS9" s="83"/>
      <c r="FT9" s="83"/>
      <c r="FU9" s="83"/>
      <c r="FV9" s="83"/>
      <c r="FW9" s="83"/>
      <c r="FX9" s="83"/>
      <c r="FY9" s="83"/>
      <c r="FZ9" s="83"/>
      <c r="GA9" s="83"/>
      <c r="GB9" s="83"/>
      <c r="GC9" s="83"/>
      <c r="GD9" s="83"/>
      <c r="GE9" s="83"/>
      <c r="GF9" s="83"/>
      <c r="GG9" s="83"/>
      <c r="GH9" s="83"/>
      <c r="GI9" s="83"/>
      <c r="GJ9" s="83"/>
      <c r="GK9" s="83"/>
      <c r="GL9" s="83"/>
      <c r="GM9" s="83"/>
      <c r="GN9" s="83"/>
      <c r="GO9" s="83"/>
      <c r="GP9" s="83"/>
      <c r="GQ9" s="83"/>
      <c r="GR9" s="83"/>
      <c r="GS9" s="83"/>
      <c r="GT9" s="83"/>
      <c r="GU9" s="83"/>
      <c r="GV9" s="83"/>
      <c r="GW9" s="83"/>
      <c r="GX9" s="83"/>
      <c r="GY9" s="83"/>
      <c r="GZ9" s="83"/>
      <c r="HA9" s="83"/>
      <c r="HB9" s="83"/>
      <c r="HC9" s="83"/>
      <c r="HD9" s="83"/>
      <c r="HE9" s="83"/>
      <c r="HF9" s="83"/>
      <c r="HG9" s="83"/>
      <c r="HH9" s="83"/>
      <c r="HI9" s="83"/>
      <c r="HJ9" s="83"/>
      <c r="HK9" s="83"/>
      <c r="HL9" s="83"/>
      <c r="HM9" s="83"/>
      <c r="HN9" s="83"/>
      <c r="HO9" s="83"/>
      <c r="HP9" s="83"/>
      <c r="HQ9" s="83"/>
      <c r="HR9" s="83"/>
      <c r="HS9" s="83"/>
      <c r="HT9" s="83"/>
      <c r="HU9" s="83"/>
      <c r="HV9" s="83"/>
      <c r="HW9" s="83"/>
      <c r="HX9" s="83"/>
      <c r="HY9" s="83"/>
      <c r="HZ9" s="83"/>
      <c r="IA9" s="83"/>
      <c r="IB9" s="83"/>
      <c r="IC9" s="83"/>
      <c r="ID9" s="83"/>
      <c r="IE9" s="83"/>
      <c r="IF9" s="83"/>
      <c r="IG9" s="83"/>
      <c r="IH9" s="83"/>
      <c r="II9" s="83"/>
      <c r="IJ9" s="83"/>
      <c r="IK9" s="83"/>
      <c r="IL9" s="83"/>
      <c r="IM9" s="83"/>
      <c r="IN9" s="83"/>
      <c r="IO9" s="83"/>
      <c r="IP9" s="83"/>
      <c r="IQ9" s="83"/>
      <c r="IR9" s="83"/>
      <c r="IS9" s="83"/>
      <c r="IT9" s="83"/>
      <c r="IU9" s="83"/>
      <c r="IV9" s="83"/>
    </row>
    <row r="10" spans="1:256" s="82" customFormat="1" ht="13.5" customHeight="1" x14ac:dyDescent="0.2">
      <c r="A10" s="87"/>
      <c r="B10" s="88"/>
      <c r="C10" s="89"/>
      <c r="D10" s="89"/>
      <c r="E10" s="80"/>
      <c r="F10" s="81"/>
      <c r="G10" s="86"/>
      <c r="H10" s="85"/>
      <c r="I10" s="85"/>
      <c r="K10" s="44"/>
      <c r="L10" s="44"/>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c r="AX10" s="83"/>
      <c r="AY10" s="83"/>
      <c r="AZ10" s="83"/>
      <c r="BA10" s="83"/>
      <c r="BB10" s="83"/>
      <c r="BC10" s="83"/>
      <c r="BD10" s="83"/>
      <c r="BE10" s="83"/>
      <c r="BF10" s="83"/>
      <c r="BG10" s="83"/>
      <c r="BH10" s="83"/>
      <c r="BI10" s="83"/>
      <c r="BJ10" s="83"/>
      <c r="BK10" s="83"/>
      <c r="BL10" s="83"/>
      <c r="BM10" s="83"/>
      <c r="BN10" s="83"/>
      <c r="BO10" s="83"/>
      <c r="BP10" s="83"/>
      <c r="BQ10" s="83"/>
      <c r="BR10" s="83"/>
      <c r="BS10" s="83"/>
      <c r="BT10" s="83"/>
      <c r="BU10" s="83"/>
      <c r="BV10" s="83"/>
      <c r="BW10" s="83"/>
      <c r="BX10" s="83"/>
      <c r="BY10" s="83"/>
      <c r="BZ10" s="83"/>
      <c r="CA10" s="83"/>
      <c r="CB10" s="83"/>
      <c r="CC10" s="83"/>
      <c r="CD10" s="83"/>
      <c r="CE10" s="83"/>
      <c r="CF10" s="83"/>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3"/>
      <c r="DU10" s="83"/>
      <c r="DV10" s="83"/>
      <c r="DW10" s="83"/>
      <c r="DX10" s="83"/>
      <c r="DY10" s="83"/>
      <c r="DZ10" s="83"/>
      <c r="EA10" s="83"/>
      <c r="EB10" s="83"/>
      <c r="EC10" s="83"/>
      <c r="ED10" s="83"/>
      <c r="EE10" s="83"/>
      <c r="EF10" s="83"/>
      <c r="EG10" s="83"/>
      <c r="EH10" s="83"/>
      <c r="EI10" s="83"/>
      <c r="EJ10" s="83"/>
      <c r="EK10" s="83"/>
      <c r="EL10" s="83"/>
      <c r="EM10" s="83"/>
      <c r="EN10" s="83"/>
      <c r="EO10" s="83"/>
      <c r="EP10" s="83"/>
      <c r="EQ10" s="83"/>
      <c r="ER10" s="83"/>
      <c r="ES10" s="83"/>
      <c r="ET10" s="83"/>
      <c r="EU10" s="83"/>
      <c r="EV10" s="83"/>
      <c r="EW10" s="83"/>
      <c r="EX10" s="83"/>
      <c r="EY10" s="83"/>
      <c r="EZ10" s="83"/>
      <c r="FA10" s="83"/>
      <c r="FB10" s="83"/>
      <c r="FC10" s="83"/>
      <c r="FD10" s="83"/>
      <c r="FE10" s="83"/>
      <c r="FF10" s="83"/>
      <c r="FG10" s="83"/>
      <c r="FH10" s="83"/>
      <c r="FI10" s="83"/>
      <c r="FJ10" s="83"/>
      <c r="FK10" s="83"/>
      <c r="FL10" s="83"/>
      <c r="FM10" s="83"/>
      <c r="FN10" s="83"/>
      <c r="FO10" s="83"/>
      <c r="FP10" s="83"/>
      <c r="FQ10" s="83"/>
      <c r="FR10" s="83"/>
      <c r="FS10" s="83"/>
      <c r="FT10" s="83"/>
      <c r="FU10" s="83"/>
      <c r="FV10" s="83"/>
      <c r="FW10" s="83"/>
      <c r="FX10" s="83"/>
      <c r="FY10" s="83"/>
      <c r="FZ10" s="83"/>
      <c r="GA10" s="83"/>
      <c r="GB10" s="83"/>
      <c r="GC10" s="83"/>
      <c r="GD10" s="83"/>
      <c r="GE10" s="83"/>
      <c r="GF10" s="83"/>
      <c r="GG10" s="83"/>
      <c r="GH10" s="83"/>
      <c r="GI10" s="83"/>
      <c r="GJ10" s="83"/>
      <c r="GK10" s="83"/>
      <c r="GL10" s="83"/>
      <c r="GM10" s="83"/>
      <c r="GN10" s="83"/>
      <c r="GO10" s="83"/>
      <c r="GP10" s="83"/>
      <c r="GQ10" s="83"/>
      <c r="GR10" s="83"/>
      <c r="GS10" s="83"/>
      <c r="GT10" s="83"/>
      <c r="GU10" s="83"/>
      <c r="GV10" s="83"/>
      <c r="GW10" s="83"/>
      <c r="GX10" s="83"/>
      <c r="GY10" s="83"/>
      <c r="GZ10" s="83"/>
      <c r="HA10" s="83"/>
      <c r="HB10" s="83"/>
      <c r="HC10" s="83"/>
      <c r="HD10" s="83"/>
      <c r="HE10" s="83"/>
      <c r="HF10" s="83"/>
      <c r="HG10" s="83"/>
      <c r="HH10" s="83"/>
      <c r="HI10" s="83"/>
      <c r="HJ10" s="83"/>
      <c r="HK10" s="83"/>
      <c r="HL10" s="83"/>
      <c r="HM10" s="83"/>
      <c r="HN10" s="83"/>
      <c r="HO10" s="83"/>
      <c r="HP10" s="83"/>
      <c r="HQ10" s="83"/>
      <c r="HR10" s="83"/>
      <c r="HS10" s="83"/>
      <c r="HT10" s="83"/>
      <c r="HU10" s="83"/>
      <c r="HV10" s="83"/>
      <c r="HW10" s="83"/>
      <c r="HX10" s="83"/>
      <c r="HY10" s="83"/>
      <c r="HZ10" s="83"/>
      <c r="IA10" s="83"/>
      <c r="IB10" s="83"/>
      <c r="IC10" s="83"/>
      <c r="ID10" s="83"/>
      <c r="IE10" s="83"/>
      <c r="IF10" s="83"/>
      <c r="IG10" s="83"/>
      <c r="IH10" s="83"/>
      <c r="II10" s="83"/>
      <c r="IJ10" s="83"/>
      <c r="IK10" s="83"/>
      <c r="IL10" s="83"/>
      <c r="IM10" s="83"/>
      <c r="IN10" s="83"/>
      <c r="IO10" s="83"/>
      <c r="IP10" s="83"/>
      <c r="IQ10" s="83"/>
      <c r="IR10" s="83"/>
      <c r="IS10" s="83"/>
      <c r="IT10" s="83"/>
      <c r="IU10" s="83"/>
      <c r="IV10" s="83"/>
    </row>
    <row r="11" spans="1:256" s="82" customFormat="1" ht="13.5" customHeight="1" x14ac:dyDescent="0.2">
      <c r="A11" s="87"/>
      <c r="B11" s="88"/>
      <c r="C11" s="89"/>
      <c r="D11" s="89"/>
      <c r="E11" s="188" t="s">
        <v>141</v>
      </c>
      <c r="F11" s="81"/>
      <c r="G11" s="86"/>
      <c r="H11" s="85"/>
      <c r="I11" s="85"/>
      <c r="K11" s="44"/>
      <c r="L11" s="44"/>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83"/>
      <c r="BA11" s="83"/>
      <c r="BB11" s="83"/>
      <c r="BC11" s="83"/>
      <c r="BD11" s="83"/>
      <c r="BE11" s="83"/>
      <c r="BF11" s="83"/>
      <c r="BG11" s="83"/>
      <c r="BH11" s="83"/>
      <c r="BI11" s="83"/>
      <c r="BJ11" s="83"/>
      <c r="BK11" s="83"/>
      <c r="BL11" s="83"/>
      <c r="BM11" s="83"/>
      <c r="BN11" s="83"/>
      <c r="BO11" s="83"/>
      <c r="BP11" s="83"/>
      <c r="BQ11" s="83"/>
      <c r="BR11" s="83"/>
      <c r="BS11" s="83"/>
      <c r="BT11" s="83"/>
      <c r="BU11" s="83"/>
      <c r="BV11" s="83"/>
      <c r="BW11" s="83"/>
      <c r="BX11" s="83"/>
      <c r="BY11" s="83"/>
      <c r="BZ11" s="83"/>
      <c r="CA11" s="83"/>
      <c r="CB11" s="83"/>
      <c r="CC11" s="83"/>
      <c r="CD11" s="83"/>
      <c r="CE11" s="83"/>
      <c r="CF11" s="83"/>
      <c r="CG11" s="83"/>
      <c r="CH11" s="83"/>
      <c r="CI11" s="83"/>
      <c r="CJ11" s="83"/>
      <c r="CK11" s="83"/>
      <c r="CL11" s="83"/>
      <c r="CM11" s="83"/>
      <c r="CN11" s="83"/>
      <c r="CO11" s="83"/>
      <c r="CP11" s="83"/>
      <c r="CQ11" s="83"/>
      <c r="CR11" s="83"/>
      <c r="CS11" s="83"/>
      <c r="CT11" s="83"/>
      <c r="CU11" s="83"/>
      <c r="CV11" s="83"/>
      <c r="CW11" s="83"/>
      <c r="CX11" s="83"/>
      <c r="CY11" s="83"/>
      <c r="CZ11" s="83"/>
      <c r="DA11" s="83"/>
      <c r="DB11" s="83"/>
      <c r="DC11" s="83"/>
      <c r="DD11" s="83"/>
      <c r="DE11" s="83"/>
      <c r="DF11" s="83"/>
      <c r="DG11" s="83"/>
      <c r="DH11" s="83"/>
      <c r="DI11" s="83"/>
      <c r="DJ11" s="83"/>
      <c r="DK11" s="83"/>
      <c r="DL11" s="83"/>
      <c r="DM11" s="83"/>
      <c r="DN11" s="83"/>
      <c r="DO11" s="83"/>
      <c r="DP11" s="83"/>
      <c r="DQ11" s="83"/>
      <c r="DR11" s="83"/>
      <c r="DS11" s="83"/>
      <c r="DT11" s="83"/>
      <c r="DU11" s="83"/>
      <c r="DV11" s="83"/>
      <c r="DW11" s="83"/>
      <c r="DX11" s="83"/>
      <c r="DY11" s="83"/>
      <c r="DZ11" s="83"/>
      <c r="EA11" s="83"/>
      <c r="EB11" s="83"/>
      <c r="EC11" s="83"/>
      <c r="ED11" s="83"/>
      <c r="EE11" s="83"/>
      <c r="EF11" s="83"/>
      <c r="EG11" s="83"/>
      <c r="EH11" s="83"/>
      <c r="EI11" s="83"/>
      <c r="EJ11" s="83"/>
      <c r="EK11" s="83"/>
      <c r="EL11" s="83"/>
      <c r="EM11" s="83"/>
      <c r="EN11" s="83"/>
      <c r="EO11" s="83"/>
      <c r="EP11" s="83"/>
      <c r="EQ11" s="83"/>
      <c r="ER11" s="83"/>
      <c r="ES11" s="83"/>
      <c r="ET11" s="83"/>
      <c r="EU11" s="83"/>
      <c r="EV11" s="83"/>
      <c r="EW11" s="83"/>
      <c r="EX11" s="83"/>
      <c r="EY11" s="83"/>
      <c r="EZ11" s="83"/>
      <c r="FA11" s="83"/>
      <c r="FB11" s="83"/>
      <c r="FC11" s="83"/>
      <c r="FD11" s="83"/>
      <c r="FE11" s="83"/>
      <c r="FF11" s="83"/>
      <c r="FG11" s="83"/>
      <c r="FH11" s="83"/>
      <c r="FI11" s="83"/>
      <c r="FJ11" s="83"/>
      <c r="FK11" s="83"/>
      <c r="FL11" s="83"/>
      <c r="FM11" s="83"/>
      <c r="FN11" s="83"/>
      <c r="FO11" s="83"/>
      <c r="FP11" s="83"/>
      <c r="FQ11" s="83"/>
      <c r="FR11" s="83"/>
      <c r="FS11" s="83"/>
      <c r="FT11" s="83"/>
      <c r="FU11" s="83"/>
      <c r="FV11" s="83"/>
      <c r="FW11" s="83"/>
      <c r="FX11" s="83"/>
      <c r="FY11" s="83"/>
      <c r="FZ11" s="83"/>
      <c r="GA11" s="83"/>
      <c r="GB11" s="83"/>
      <c r="GC11" s="83"/>
      <c r="GD11" s="83"/>
      <c r="GE11" s="83"/>
      <c r="GF11" s="83"/>
      <c r="GG11" s="83"/>
      <c r="GH11" s="83"/>
      <c r="GI11" s="83"/>
      <c r="GJ11" s="83"/>
      <c r="GK11" s="83"/>
      <c r="GL11" s="83"/>
      <c r="GM11" s="83"/>
      <c r="GN11" s="83"/>
      <c r="GO11" s="83"/>
      <c r="GP11" s="83"/>
      <c r="GQ11" s="83"/>
      <c r="GR11" s="83"/>
      <c r="GS11" s="83"/>
      <c r="GT11" s="83"/>
      <c r="GU11" s="83"/>
      <c r="GV11" s="83"/>
      <c r="GW11" s="83"/>
      <c r="GX11" s="83"/>
      <c r="GY11" s="83"/>
      <c r="GZ11" s="83"/>
      <c r="HA11" s="83"/>
      <c r="HB11" s="83"/>
      <c r="HC11" s="83"/>
      <c r="HD11" s="83"/>
      <c r="HE11" s="83"/>
      <c r="HF11" s="83"/>
      <c r="HG11" s="83"/>
      <c r="HH11" s="83"/>
      <c r="HI11" s="83"/>
      <c r="HJ11" s="83"/>
      <c r="HK11" s="83"/>
      <c r="HL11" s="83"/>
      <c r="HM11" s="83"/>
      <c r="HN11" s="83"/>
      <c r="HO11" s="83"/>
      <c r="HP11" s="83"/>
      <c r="HQ11" s="83"/>
      <c r="HR11" s="83"/>
      <c r="HS11" s="83"/>
      <c r="HT11" s="83"/>
      <c r="HU11" s="83"/>
      <c r="HV11" s="83"/>
      <c r="HW11" s="83"/>
      <c r="HX11" s="83"/>
      <c r="HY11" s="83"/>
      <c r="HZ11" s="83"/>
      <c r="IA11" s="83"/>
      <c r="IB11" s="83"/>
      <c r="IC11" s="83"/>
      <c r="ID11" s="83"/>
      <c r="IE11" s="83"/>
      <c r="IF11" s="83"/>
      <c r="IG11" s="83"/>
      <c r="IH11" s="83"/>
      <c r="II11" s="83"/>
      <c r="IJ11" s="83"/>
      <c r="IK11" s="83"/>
      <c r="IL11" s="83"/>
      <c r="IM11" s="83"/>
      <c r="IN11" s="83"/>
      <c r="IO11" s="83"/>
      <c r="IP11" s="83"/>
      <c r="IQ11" s="83"/>
      <c r="IR11" s="83"/>
      <c r="IS11" s="83"/>
      <c r="IT11" s="83"/>
      <c r="IU11" s="83"/>
      <c r="IV11" s="83"/>
    </row>
    <row r="12" spans="1:256" ht="15" x14ac:dyDescent="0.25">
      <c r="A12" s="91" t="s">
        <v>7</v>
      </c>
      <c r="B12" s="92"/>
      <c r="C12" s="92"/>
      <c r="D12" s="92"/>
      <c r="E12" s="92"/>
      <c r="F12" s="92"/>
      <c r="G12" s="92"/>
      <c r="H12" s="92"/>
      <c r="I12" s="7"/>
    </row>
    <row r="13" spans="1:256" ht="15" x14ac:dyDescent="0.25">
      <c r="E13" s="9"/>
    </row>
    <row r="14" spans="1:256" ht="42.6" customHeight="1" x14ac:dyDescent="0.2">
      <c r="A14" s="93" t="s">
        <v>8</v>
      </c>
      <c r="B14" s="93"/>
      <c r="C14" s="93"/>
      <c r="D14" s="93"/>
      <c r="E14" s="93"/>
      <c r="F14" s="93"/>
      <c r="G14" s="93"/>
      <c r="H14" s="93"/>
      <c r="I14" s="93"/>
    </row>
    <row r="15" spans="1:256" ht="14.25" customHeight="1" x14ac:dyDescent="0.2">
      <c r="A15" s="10"/>
      <c r="D15" s="11"/>
      <c r="E15" s="12" t="s">
        <v>9</v>
      </c>
    </row>
    <row r="16" spans="1:256" ht="105" customHeight="1" x14ac:dyDescent="0.2">
      <c r="A16" s="13" t="s">
        <v>10</v>
      </c>
      <c r="B16" s="94" t="s">
        <v>11</v>
      </c>
      <c r="C16" s="95"/>
      <c r="D16" s="94" t="s">
        <v>12</v>
      </c>
      <c r="E16" s="96"/>
      <c r="F16" s="96"/>
      <c r="G16" s="95"/>
      <c r="H16" s="14" t="s">
        <v>13</v>
      </c>
      <c r="I16" s="13" t="s">
        <v>14</v>
      </c>
    </row>
    <row r="17" spans="1:10" x14ac:dyDescent="0.2">
      <c r="A17" s="15" t="s">
        <v>15</v>
      </c>
      <c r="B17" s="97">
        <v>2</v>
      </c>
      <c r="C17" s="98"/>
      <c r="D17" s="97">
        <v>3</v>
      </c>
      <c r="E17" s="99"/>
      <c r="F17" s="99"/>
      <c r="G17" s="98"/>
      <c r="H17" s="16">
        <v>4</v>
      </c>
      <c r="I17" s="16">
        <v>5</v>
      </c>
    </row>
    <row r="18" spans="1:10" ht="150.6" customHeight="1" x14ac:dyDescent="0.2">
      <c r="A18" s="17" t="s">
        <v>15</v>
      </c>
      <c r="B18" s="100" t="s">
        <v>16</v>
      </c>
      <c r="C18" s="101"/>
      <c r="D18" s="102" t="s">
        <v>17</v>
      </c>
      <c r="E18" s="103"/>
      <c r="F18" s="103"/>
      <c r="G18" s="104"/>
      <c r="H18" s="18" t="s">
        <v>18</v>
      </c>
      <c r="I18" s="19">
        <f>(7763+42*100)*1*0.6*4.59*1.05*1.2*0.775</f>
        <v>32171.868603000006</v>
      </c>
      <c r="J18" s="20"/>
    </row>
    <row r="19" spans="1:10" ht="13.9" customHeight="1" x14ac:dyDescent="0.2">
      <c r="A19" s="21" t="s">
        <v>19</v>
      </c>
      <c r="B19" s="105" t="s">
        <v>20</v>
      </c>
      <c r="C19" s="106"/>
      <c r="D19" s="105"/>
      <c r="E19" s="107"/>
      <c r="F19" s="107"/>
      <c r="G19" s="106"/>
      <c r="H19" s="22"/>
      <c r="I19" s="23"/>
    </row>
    <row r="20" spans="1:10" ht="30" customHeight="1" x14ac:dyDescent="0.2">
      <c r="A20" s="24" t="s">
        <v>19</v>
      </c>
      <c r="B20" s="108" t="s">
        <v>21</v>
      </c>
      <c r="C20" s="109"/>
      <c r="D20" s="108" t="s">
        <v>22</v>
      </c>
      <c r="E20" s="110"/>
      <c r="F20" s="110"/>
      <c r="G20" s="109"/>
      <c r="H20" s="25"/>
      <c r="I20" s="26"/>
    </row>
    <row r="21" spans="1:10" ht="52.9" customHeight="1" x14ac:dyDescent="0.2">
      <c r="A21" s="24" t="s">
        <v>19</v>
      </c>
      <c r="B21" s="108"/>
      <c r="C21" s="109"/>
      <c r="D21" s="108" t="s">
        <v>23</v>
      </c>
      <c r="E21" s="110"/>
      <c r="F21" s="110"/>
      <c r="G21" s="109"/>
      <c r="H21" s="25"/>
      <c r="I21" s="26"/>
    </row>
    <row r="22" spans="1:10" ht="33" customHeight="1" x14ac:dyDescent="0.2">
      <c r="A22" s="24" t="s">
        <v>19</v>
      </c>
      <c r="B22" s="108"/>
      <c r="C22" s="109"/>
      <c r="D22" s="108" t="s">
        <v>24</v>
      </c>
      <c r="E22" s="110"/>
      <c r="F22" s="110"/>
      <c r="G22" s="109"/>
      <c r="H22" s="25"/>
      <c r="I22" s="26"/>
    </row>
    <row r="23" spans="1:10" ht="38.450000000000003" customHeight="1" x14ac:dyDescent="0.2">
      <c r="A23" s="24" t="s">
        <v>19</v>
      </c>
      <c r="B23" s="108"/>
      <c r="C23" s="109"/>
      <c r="D23" s="108" t="s">
        <v>25</v>
      </c>
      <c r="E23" s="110"/>
      <c r="F23" s="110"/>
      <c r="G23" s="109"/>
      <c r="H23" s="25"/>
      <c r="I23" s="26"/>
    </row>
    <row r="24" spans="1:10" ht="66" customHeight="1" x14ac:dyDescent="0.2">
      <c r="A24" s="27" t="s">
        <v>19</v>
      </c>
      <c r="B24" s="111" t="s">
        <v>26</v>
      </c>
      <c r="C24" s="112"/>
      <c r="D24" s="111"/>
      <c r="E24" s="113"/>
      <c r="F24" s="113"/>
      <c r="G24" s="112"/>
      <c r="H24" s="28" t="s">
        <v>27</v>
      </c>
      <c r="I24" s="29"/>
    </row>
    <row r="25" spans="1:10" ht="145.9" customHeight="1" x14ac:dyDescent="0.2">
      <c r="A25" s="114" t="s">
        <v>28</v>
      </c>
      <c r="B25" s="100" t="s">
        <v>29</v>
      </c>
      <c r="C25" s="101"/>
      <c r="D25" s="102" t="s">
        <v>30</v>
      </c>
      <c r="E25" s="103"/>
      <c r="F25" s="103"/>
      <c r="G25" s="104"/>
      <c r="H25" s="121" t="s">
        <v>31</v>
      </c>
      <c r="I25" s="123">
        <f>(0.0703125*(0.016/0.2)) * 1 * 2.4*1.2*4.59 * 0.805*1000000</f>
        <v>59858.189999999995</v>
      </c>
      <c r="J25" s="30"/>
    </row>
    <row r="26" spans="1:10" ht="52.9" customHeight="1" x14ac:dyDescent="0.2">
      <c r="A26" s="115"/>
      <c r="B26" s="116"/>
      <c r="C26" s="117"/>
      <c r="D26" s="118"/>
      <c r="E26" s="119"/>
      <c r="F26" s="119"/>
      <c r="G26" s="120"/>
      <c r="H26" s="122"/>
      <c r="I26" s="124"/>
    </row>
    <row r="27" spans="1:10" ht="14.45" customHeight="1" x14ac:dyDescent="0.2">
      <c r="A27" s="21" t="s">
        <v>19</v>
      </c>
      <c r="B27" s="105" t="s">
        <v>20</v>
      </c>
      <c r="C27" s="106"/>
      <c r="D27" s="105"/>
      <c r="E27" s="107"/>
      <c r="F27" s="107"/>
      <c r="G27" s="106"/>
      <c r="H27" s="22"/>
      <c r="I27" s="23"/>
    </row>
    <row r="28" spans="1:10" ht="49.5" customHeight="1" x14ac:dyDescent="0.2">
      <c r="A28" s="24" t="s">
        <v>19</v>
      </c>
      <c r="B28" s="108" t="s">
        <v>32</v>
      </c>
      <c r="C28" s="109"/>
      <c r="D28" s="108" t="s">
        <v>33</v>
      </c>
      <c r="E28" s="110"/>
      <c r="F28" s="110"/>
      <c r="G28" s="109"/>
      <c r="H28" s="25"/>
      <c r="I28" s="26"/>
    </row>
    <row r="29" spans="1:10" ht="35.450000000000003" customHeight="1" x14ac:dyDescent="0.2">
      <c r="A29" s="24"/>
      <c r="B29" s="125"/>
      <c r="C29" s="126"/>
      <c r="D29" s="127" t="s">
        <v>34</v>
      </c>
      <c r="E29" s="128"/>
      <c r="F29" s="128"/>
      <c r="G29" s="129"/>
      <c r="H29" s="25"/>
      <c r="I29" s="26"/>
    </row>
    <row r="30" spans="1:10" ht="35.450000000000003" customHeight="1" x14ac:dyDescent="0.2">
      <c r="A30" s="24"/>
      <c r="B30" s="125"/>
      <c r="C30" s="126"/>
      <c r="D30" s="127" t="s">
        <v>35</v>
      </c>
      <c r="E30" s="128"/>
      <c r="F30" s="128"/>
      <c r="G30" s="129"/>
      <c r="H30" s="25"/>
      <c r="I30" s="26"/>
    </row>
    <row r="31" spans="1:10" ht="47.45" customHeight="1" x14ac:dyDescent="0.2">
      <c r="A31" s="24" t="s">
        <v>19</v>
      </c>
      <c r="B31" s="108"/>
      <c r="C31" s="109"/>
      <c r="D31" s="108" t="s">
        <v>23</v>
      </c>
      <c r="E31" s="110"/>
      <c r="F31" s="110"/>
      <c r="G31" s="109"/>
      <c r="H31" s="25"/>
      <c r="I31" s="26"/>
    </row>
    <row r="32" spans="1:10" ht="54.6" customHeight="1" x14ac:dyDescent="0.2">
      <c r="A32" s="27" t="s">
        <v>19</v>
      </c>
      <c r="B32" s="111" t="s">
        <v>36</v>
      </c>
      <c r="C32" s="112"/>
      <c r="D32" s="111"/>
      <c r="E32" s="113"/>
      <c r="F32" s="113"/>
      <c r="G32" s="112"/>
      <c r="H32" s="31" t="s">
        <v>37</v>
      </c>
      <c r="I32" s="29"/>
    </row>
    <row r="33" spans="1:256" ht="129" customHeight="1" x14ac:dyDescent="0.2">
      <c r="A33" s="17" t="s">
        <v>38</v>
      </c>
      <c r="B33" s="100" t="s">
        <v>39</v>
      </c>
      <c r="C33" s="101"/>
      <c r="D33" s="130" t="s">
        <v>40</v>
      </c>
      <c r="E33" s="131"/>
      <c r="F33" s="131"/>
      <c r="G33" s="132"/>
      <c r="H33" s="18" t="s">
        <v>41</v>
      </c>
      <c r="I33" s="19">
        <f>(0+ 800 * 1) * 2* 0.5 * 4.59</f>
        <v>3672</v>
      </c>
    </row>
    <row r="34" spans="1:256" ht="13.9" customHeight="1" x14ac:dyDescent="0.2">
      <c r="A34" s="21" t="s">
        <v>19</v>
      </c>
      <c r="B34" s="105" t="s">
        <v>20</v>
      </c>
      <c r="C34" s="106"/>
      <c r="D34" s="105"/>
      <c r="E34" s="107"/>
      <c r="F34" s="107"/>
      <c r="G34" s="106"/>
      <c r="H34" s="22"/>
      <c r="I34" s="23"/>
    </row>
    <row r="35" spans="1:256" ht="32.450000000000003" customHeight="1" x14ac:dyDescent="0.2">
      <c r="A35" s="24" t="s">
        <v>19</v>
      </c>
      <c r="B35" s="108" t="s">
        <v>32</v>
      </c>
      <c r="C35" s="109"/>
      <c r="D35" s="108" t="s">
        <v>42</v>
      </c>
      <c r="E35" s="110"/>
      <c r="F35" s="110"/>
      <c r="G35" s="109"/>
      <c r="H35" s="25"/>
      <c r="I35" s="26"/>
    </row>
    <row r="36" spans="1:256" ht="46.9" customHeight="1" x14ac:dyDescent="0.2">
      <c r="A36" s="24" t="s">
        <v>19</v>
      </c>
      <c r="B36" s="108"/>
      <c r="C36" s="109"/>
      <c r="D36" s="108" t="s">
        <v>23</v>
      </c>
      <c r="E36" s="110"/>
      <c r="F36" s="110"/>
      <c r="G36" s="109"/>
      <c r="H36" s="25"/>
      <c r="I36" s="26"/>
    </row>
    <row r="37" spans="1:256" ht="39.75" customHeight="1" x14ac:dyDescent="0.2">
      <c r="A37" s="27" t="s">
        <v>19</v>
      </c>
      <c r="B37" s="111" t="s">
        <v>26</v>
      </c>
      <c r="C37" s="112"/>
      <c r="D37" s="111"/>
      <c r="E37" s="113"/>
      <c r="F37" s="113"/>
      <c r="G37" s="112"/>
      <c r="H37" s="28" t="s">
        <v>43</v>
      </c>
      <c r="I37" s="29"/>
    </row>
    <row r="38" spans="1:256" ht="18" customHeight="1" x14ac:dyDescent="0.2">
      <c r="A38" s="32" t="s">
        <v>44</v>
      </c>
      <c r="B38" s="143" t="s">
        <v>45</v>
      </c>
      <c r="C38" s="144"/>
      <c r="D38" s="143"/>
      <c r="E38" s="145"/>
      <c r="F38" s="145"/>
      <c r="G38" s="144"/>
      <c r="H38" s="33"/>
      <c r="I38" s="34">
        <f>ROUND(SUM(I18:I37),2)</f>
        <v>95702.06</v>
      </c>
      <c r="J38" s="35"/>
    </row>
    <row r="39" spans="1:256" ht="35.25" customHeight="1" x14ac:dyDescent="0.2">
      <c r="A39" s="36" t="s">
        <v>46</v>
      </c>
      <c r="B39" s="137" t="s">
        <v>47</v>
      </c>
      <c r="C39" s="138"/>
      <c r="D39" s="137"/>
      <c r="E39" s="142"/>
      <c r="F39" s="142"/>
      <c r="G39" s="138"/>
      <c r="H39" s="37" t="s">
        <v>48</v>
      </c>
      <c r="I39" s="38">
        <f>I38*0.1</f>
        <v>9570.2060000000001</v>
      </c>
    </row>
    <row r="40" spans="1:256" ht="69.75" customHeight="1" x14ac:dyDescent="0.2">
      <c r="A40" s="36" t="s">
        <v>49</v>
      </c>
      <c r="B40" s="146" t="s">
        <v>50</v>
      </c>
      <c r="C40" s="147"/>
      <c r="D40" s="139"/>
      <c r="E40" s="140"/>
      <c r="F40" s="140"/>
      <c r="G40" s="141"/>
      <c r="H40" s="37"/>
      <c r="I40" s="39">
        <v>10500</v>
      </c>
    </row>
    <row r="41" spans="1:256" ht="48.6" customHeight="1" x14ac:dyDescent="0.2">
      <c r="A41" s="36" t="s">
        <v>51</v>
      </c>
      <c r="B41" s="137" t="s">
        <v>52</v>
      </c>
      <c r="C41" s="138"/>
      <c r="D41" s="139"/>
      <c r="E41" s="140"/>
      <c r="F41" s="140"/>
      <c r="G41" s="141"/>
      <c r="H41" s="37"/>
      <c r="I41" s="38">
        <v>52443</v>
      </c>
    </row>
    <row r="42" spans="1:256" ht="13.9" customHeight="1" x14ac:dyDescent="0.2">
      <c r="A42" s="36" t="s">
        <v>53</v>
      </c>
      <c r="B42" s="137" t="s">
        <v>54</v>
      </c>
      <c r="C42" s="138"/>
      <c r="D42" s="137"/>
      <c r="E42" s="142"/>
      <c r="F42" s="142"/>
      <c r="G42" s="138"/>
      <c r="H42" s="40" t="s">
        <v>55</v>
      </c>
      <c r="I42" s="38">
        <f>ROUND(SUM(I38:I41),2)</f>
        <v>168215.27</v>
      </c>
    </row>
    <row r="43" spans="1:256" ht="13.9" customHeight="1" x14ac:dyDescent="0.2">
      <c r="A43" s="36" t="s">
        <v>56</v>
      </c>
      <c r="B43" s="137" t="s">
        <v>57</v>
      </c>
      <c r="C43" s="138"/>
      <c r="D43" s="137"/>
      <c r="E43" s="142"/>
      <c r="F43" s="142"/>
      <c r="G43" s="138"/>
      <c r="H43" s="40" t="s">
        <v>58</v>
      </c>
      <c r="I43" s="38">
        <f>I42*0.2</f>
        <v>33643.053999999996</v>
      </c>
    </row>
    <row r="44" spans="1:256" ht="13.9" customHeight="1" x14ac:dyDescent="0.2">
      <c r="A44" s="36" t="s">
        <v>59</v>
      </c>
      <c r="B44" s="133" t="s">
        <v>60</v>
      </c>
      <c r="C44" s="134"/>
      <c r="D44" s="133"/>
      <c r="E44" s="135"/>
      <c r="F44" s="135"/>
      <c r="G44" s="134"/>
      <c r="H44" s="41" t="s">
        <v>61</v>
      </c>
      <c r="I44" s="42">
        <f>ROUND(I42+I43,2)</f>
        <v>201858.32</v>
      </c>
    </row>
    <row r="45" spans="1:256" x14ac:dyDescent="0.2">
      <c r="A45" s="43"/>
      <c r="B45" s="43"/>
      <c r="C45" s="43"/>
      <c r="D45" s="43"/>
      <c r="E45" s="43"/>
      <c r="F45" s="43"/>
      <c r="G45" s="43"/>
      <c r="H45" s="43"/>
      <c r="I45" s="43"/>
    </row>
    <row r="46" spans="1:256" s="45" customFormat="1" ht="15" x14ac:dyDescent="0.2">
      <c r="A46" s="44" t="s">
        <v>62</v>
      </c>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c r="EA46" s="44"/>
      <c r="EB46" s="44"/>
      <c r="EC46" s="44"/>
      <c r="ED46" s="44"/>
      <c r="EE46" s="44"/>
      <c r="EF46" s="44"/>
      <c r="EG46" s="44"/>
      <c r="EH46" s="44"/>
      <c r="EI46" s="44"/>
      <c r="EJ46" s="44"/>
      <c r="EK46" s="44"/>
      <c r="EL46" s="44"/>
      <c r="EM46" s="44"/>
      <c r="EN46" s="44"/>
      <c r="EO46" s="44"/>
      <c r="EP46" s="44"/>
      <c r="EQ46" s="44"/>
      <c r="ER46" s="44"/>
      <c r="ES46" s="44"/>
      <c r="ET46" s="44"/>
      <c r="EU46" s="44"/>
      <c r="EV46" s="44"/>
      <c r="EW46" s="44"/>
      <c r="EX46" s="44"/>
      <c r="EY46" s="44"/>
      <c r="EZ46" s="44"/>
      <c r="FA46" s="44"/>
      <c r="FB46" s="44"/>
      <c r="FC46" s="44"/>
      <c r="FD46" s="44"/>
      <c r="FE46" s="44"/>
      <c r="FF46" s="44"/>
      <c r="FG46" s="44"/>
      <c r="FH46" s="44"/>
      <c r="FI46" s="44"/>
      <c r="FJ46" s="44"/>
      <c r="FK46" s="44"/>
      <c r="FL46" s="44"/>
      <c r="FM46" s="44"/>
      <c r="FN46" s="44"/>
      <c r="FO46" s="44"/>
      <c r="FP46" s="44"/>
      <c r="FQ46" s="44"/>
      <c r="FR46" s="44"/>
      <c r="FS46" s="44"/>
      <c r="FT46" s="44"/>
      <c r="FU46" s="44"/>
      <c r="FV46" s="44"/>
      <c r="FW46" s="44"/>
      <c r="FX46" s="44"/>
      <c r="FY46" s="44"/>
      <c r="FZ46" s="44"/>
      <c r="GA46" s="44"/>
      <c r="GB46" s="44"/>
      <c r="GC46" s="44"/>
      <c r="GD46" s="44"/>
      <c r="GE46" s="44"/>
      <c r="GF46" s="44"/>
      <c r="GG46" s="44"/>
      <c r="GH46" s="44"/>
      <c r="GI46" s="44"/>
      <c r="GJ46" s="44"/>
      <c r="GK46" s="44"/>
      <c r="GL46" s="44"/>
      <c r="GM46" s="44"/>
      <c r="GN46" s="44"/>
      <c r="GO46" s="44"/>
      <c r="GP46" s="44"/>
      <c r="GQ46" s="44"/>
      <c r="GR46" s="44"/>
      <c r="GS46" s="44"/>
      <c r="GT46" s="44"/>
      <c r="GU46" s="44"/>
      <c r="GV46" s="44"/>
      <c r="GW46" s="44"/>
      <c r="GX46" s="44"/>
      <c r="GY46" s="44"/>
      <c r="GZ46" s="44"/>
      <c r="HA46" s="44"/>
      <c r="HB46" s="44"/>
      <c r="HC46" s="44"/>
      <c r="HD46" s="44"/>
      <c r="HE46" s="44"/>
      <c r="HF46" s="44"/>
      <c r="HG46" s="44"/>
      <c r="HH46" s="44"/>
      <c r="HI46" s="44"/>
      <c r="HJ46" s="44"/>
      <c r="HK46" s="44"/>
      <c r="HL46" s="44"/>
      <c r="HM46" s="44"/>
      <c r="HN46" s="44"/>
      <c r="HO46" s="44"/>
      <c r="HP46" s="44"/>
      <c r="HQ46" s="44"/>
      <c r="HR46" s="44"/>
      <c r="HS46" s="44"/>
      <c r="HT46" s="44"/>
      <c r="HU46" s="44"/>
      <c r="HV46" s="44"/>
      <c r="HW46" s="44"/>
      <c r="HX46" s="44"/>
      <c r="HY46" s="44"/>
      <c r="HZ46" s="44"/>
      <c r="IA46" s="44"/>
      <c r="IB46" s="44"/>
      <c r="IC46" s="44"/>
      <c r="ID46" s="44"/>
      <c r="IE46" s="44"/>
      <c r="IF46" s="44"/>
      <c r="IG46" s="44"/>
      <c r="IH46" s="44"/>
      <c r="II46" s="44"/>
      <c r="IJ46" s="44"/>
      <c r="IK46" s="44"/>
      <c r="IL46" s="44"/>
      <c r="IM46" s="44"/>
      <c r="IN46" s="44"/>
      <c r="IO46" s="44"/>
      <c r="IP46" s="44"/>
      <c r="IQ46" s="44"/>
      <c r="IR46" s="44"/>
      <c r="IS46" s="44"/>
      <c r="IT46" s="44"/>
      <c r="IU46" s="44"/>
      <c r="IV46" s="44"/>
    </row>
    <row r="47" spans="1:256" s="46" customFormat="1" ht="15" x14ac:dyDescent="0.2">
      <c r="A47" s="44" t="s">
        <v>64</v>
      </c>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4"/>
      <c r="BO47" s="44"/>
      <c r="BP47" s="44"/>
      <c r="BQ47" s="44"/>
      <c r="BR47" s="44"/>
      <c r="BS47" s="44"/>
      <c r="BT47" s="44"/>
      <c r="BU47" s="44"/>
      <c r="BV47" s="44"/>
      <c r="BW47" s="44"/>
      <c r="BX47" s="44"/>
      <c r="BY47" s="44"/>
      <c r="BZ47" s="44"/>
      <c r="CA47" s="44"/>
      <c r="CB47" s="44"/>
      <c r="CC47" s="44"/>
      <c r="CD47" s="44"/>
      <c r="CE47" s="44"/>
      <c r="CF47" s="44"/>
      <c r="CG47" s="44"/>
      <c r="CH47" s="44"/>
      <c r="CI47" s="44"/>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c r="DJ47" s="44"/>
      <c r="DK47" s="44"/>
      <c r="DL47" s="44"/>
      <c r="DM47" s="44"/>
      <c r="DN47" s="44"/>
      <c r="DO47" s="44"/>
      <c r="DP47" s="44"/>
      <c r="DQ47" s="44"/>
      <c r="DR47" s="44"/>
      <c r="DS47" s="44"/>
      <c r="DT47" s="44"/>
      <c r="DU47" s="44"/>
      <c r="DV47" s="44"/>
      <c r="DW47" s="44"/>
      <c r="DX47" s="44"/>
      <c r="DY47" s="44"/>
      <c r="DZ47" s="44"/>
      <c r="EA47" s="44"/>
      <c r="EB47" s="44"/>
      <c r="EC47" s="44"/>
      <c r="ED47" s="44"/>
      <c r="EE47" s="44"/>
      <c r="EF47" s="44"/>
      <c r="EG47" s="44"/>
      <c r="EH47" s="44"/>
      <c r="EI47" s="44"/>
      <c r="EJ47" s="44"/>
      <c r="EK47" s="44"/>
      <c r="EL47" s="44"/>
      <c r="EM47" s="44"/>
      <c r="EN47" s="44"/>
      <c r="EO47" s="44"/>
      <c r="EP47" s="44"/>
      <c r="EQ47" s="44"/>
      <c r="ER47" s="44"/>
      <c r="ES47" s="44"/>
      <c r="ET47" s="44"/>
      <c r="EU47" s="44"/>
      <c r="EV47" s="44"/>
      <c r="EW47" s="44"/>
      <c r="EX47" s="44"/>
      <c r="EY47" s="44"/>
      <c r="EZ47" s="44"/>
      <c r="FA47" s="44"/>
      <c r="FB47" s="44"/>
      <c r="FC47" s="44"/>
      <c r="FD47" s="44"/>
      <c r="FE47" s="44"/>
      <c r="FF47" s="44"/>
      <c r="FG47" s="44"/>
      <c r="FH47" s="44"/>
      <c r="FI47" s="44"/>
      <c r="FJ47" s="44"/>
      <c r="FK47" s="44"/>
      <c r="FL47" s="44"/>
      <c r="FM47" s="44"/>
      <c r="FN47" s="44"/>
      <c r="FO47" s="44"/>
      <c r="FP47" s="44"/>
      <c r="FQ47" s="44"/>
      <c r="FR47" s="44"/>
      <c r="FS47" s="44"/>
      <c r="FT47" s="44"/>
      <c r="FU47" s="44"/>
      <c r="FV47" s="44"/>
      <c r="FW47" s="44"/>
      <c r="FX47" s="44"/>
      <c r="FY47" s="44"/>
      <c r="FZ47" s="44"/>
      <c r="GA47" s="44"/>
      <c r="GB47" s="44"/>
      <c r="GC47" s="44"/>
      <c r="GD47" s="44"/>
      <c r="GE47" s="44"/>
      <c r="GF47" s="44"/>
      <c r="GG47" s="44"/>
      <c r="GH47" s="44"/>
      <c r="GI47" s="44"/>
      <c r="GJ47" s="44"/>
      <c r="GK47" s="44"/>
      <c r="GL47" s="44"/>
      <c r="GM47" s="44"/>
      <c r="GN47" s="44"/>
      <c r="GO47" s="44"/>
      <c r="GP47" s="44"/>
      <c r="GQ47" s="44"/>
      <c r="GR47" s="44"/>
      <c r="GS47" s="44"/>
      <c r="GT47" s="44"/>
      <c r="GU47" s="44"/>
      <c r="GV47" s="44"/>
      <c r="GW47" s="44"/>
      <c r="GX47" s="44"/>
      <c r="GY47" s="44"/>
      <c r="GZ47" s="44"/>
      <c r="HA47" s="44"/>
      <c r="HB47" s="44"/>
      <c r="HC47" s="44"/>
      <c r="HD47" s="44"/>
      <c r="HE47" s="44"/>
      <c r="HF47" s="44"/>
      <c r="HG47" s="44"/>
      <c r="HH47" s="44"/>
      <c r="HI47" s="44"/>
      <c r="HJ47" s="44"/>
      <c r="HK47" s="44"/>
      <c r="HL47" s="44"/>
      <c r="HM47" s="44"/>
      <c r="HN47" s="44"/>
      <c r="HO47" s="44"/>
      <c r="HP47" s="44"/>
      <c r="HQ47" s="44"/>
      <c r="HR47" s="44"/>
      <c r="HS47" s="44"/>
      <c r="HT47" s="44"/>
      <c r="HU47" s="44"/>
      <c r="HV47" s="44"/>
      <c r="HW47" s="44"/>
      <c r="HX47" s="44"/>
      <c r="HY47" s="44"/>
      <c r="HZ47" s="44"/>
      <c r="IA47" s="44"/>
      <c r="IB47" s="44"/>
      <c r="IC47" s="44"/>
      <c r="ID47" s="44"/>
      <c r="IE47" s="44"/>
      <c r="IF47" s="44"/>
      <c r="IG47" s="44"/>
      <c r="IH47" s="44"/>
      <c r="II47" s="44"/>
      <c r="IJ47" s="44"/>
      <c r="IK47" s="44"/>
      <c r="IL47" s="44"/>
      <c r="IM47" s="44"/>
      <c r="IN47" s="44"/>
      <c r="IO47" s="44"/>
      <c r="IP47" s="44"/>
      <c r="IQ47" s="44"/>
      <c r="IR47" s="44"/>
      <c r="IS47" s="44"/>
      <c r="IT47" s="44"/>
      <c r="IU47" s="44"/>
      <c r="IV47" s="44"/>
    </row>
    <row r="48" spans="1:256" s="47" customFormat="1" ht="15" x14ac:dyDescent="0.2">
      <c r="A48" s="44" t="s">
        <v>65</v>
      </c>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c r="DS48" s="44"/>
      <c r="DT48" s="44"/>
      <c r="DU48" s="44"/>
      <c r="DV48" s="44"/>
      <c r="DW48" s="44"/>
      <c r="DX48" s="44"/>
      <c r="DY48" s="44"/>
      <c r="DZ48" s="44"/>
      <c r="EA48" s="44"/>
      <c r="EB48" s="44"/>
      <c r="EC48" s="44"/>
      <c r="ED48" s="44"/>
      <c r="EE48" s="44"/>
      <c r="EF48" s="44"/>
      <c r="EG48" s="44"/>
      <c r="EH48" s="44"/>
      <c r="EI48" s="44"/>
      <c r="EJ48" s="44"/>
      <c r="EK48" s="44"/>
      <c r="EL48" s="44"/>
      <c r="EM48" s="44"/>
      <c r="EN48" s="44"/>
      <c r="EO48" s="44"/>
      <c r="EP48" s="44"/>
      <c r="EQ48" s="44"/>
      <c r="ER48" s="44"/>
      <c r="ES48" s="44"/>
      <c r="ET48" s="44"/>
      <c r="EU48" s="44"/>
      <c r="EV48" s="44"/>
      <c r="EW48" s="44"/>
      <c r="EX48" s="44"/>
      <c r="EY48" s="44"/>
      <c r="EZ48" s="44"/>
      <c r="FA48" s="44"/>
      <c r="FB48" s="44"/>
      <c r="FC48" s="44"/>
      <c r="FD48" s="44"/>
      <c r="FE48" s="44"/>
      <c r="FF48" s="44"/>
      <c r="FG48" s="44"/>
      <c r="FH48" s="44"/>
      <c r="FI48" s="44"/>
      <c r="FJ48" s="44"/>
      <c r="FK48" s="44"/>
      <c r="FL48" s="44"/>
      <c r="FM48" s="44"/>
      <c r="FN48" s="44"/>
      <c r="FO48" s="44"/>
      <c r="FP48" s="44"/>
      <c r="FQ48" s="44"/>
      <c r="FR48" s="44"/>
      <c r="FS48" s="44"/>
      <c r="FT48" s="44"/>
      <c r="FU48" s="44"/>
      <c r="FV48" s="44"/>
      <c r="FW48" s="44"/>
      <c r="FX48" s="44"/>
      <c r="FY48" s="44"/>
      <c r="FZ48" s="44"/>
      <c r="GA48" s="44"/>
      <c r="GB48" s="44"/>
      <c r="GC48" s="44"/>
      <c r="GD48" s="44"/>
      <c r="GE48" s="44"/>
      <c r="GF48" s="44"/>
      <c r="GG48" s="44"/>
      <c r="GH48" s="44"/>
      <c r="GI48" s="44"/>
      <c r="GJ48" s="44"/>
      <c r="GK48" s="44"/>
      <c r="GL48" s="44"/>
      <c r="GM48" s="44"/>
      <c r="GN48" s="44"/>
      <c r="GO48" s="44"/>
      <c r="GP48" s="44"/>
      <c r="GQ48" s="44"/>
      <c r="GR48" s="44"/>
      <c r="GS48" s="44"/>
      <c r="GT48" s="44"/>
      <c r="GU48" s="44"/>
      <c r="GV48" s="44"/>
      <c r="GW48" s="44"/>
      <c r="GX48" s="44"/>
      <c r="GY48" s="44"/>
      <c r="GZ48" s="44"/>
      <c r="HA48" s="44"/>
      <c r="HB48" s="44"/>
      <c r="HC48" s="44"/>
      <c r="HD48" s="44"/>
      <c r="HE48" s="44"/>
      <c r="HF48" s="44"/>
      <c r="HG48" s="44"/>
      <c r="HH48" s="44"/>
      <c r="HI48" s="44"/>
      <c r="HJ48" s="44"/>
      <c r="HK48" s="44"/>
      <c r="HL48" s="44"/>
      <c r="HM48" s="44"/>
      <c r="HN48" s="44"/>
      <c r="HO48" s="44"/>
      <c r="HP48" s="44"/>
      <c r="HQ48" s="44"/>
      <c r="HR48" s="44"/>
      <c r="HS48" s="44"/>
      <c r="HT48" s="44"/>
      <c r="HU48" s="44"/>
      <c r="HV48" s="44"/>
      <c r="HW48" s="44"/>
      <c r="HX48" s="44"/>
      <c r="HY48" s="44"/>
      <c r="HZ48" s="44"/>
      <c r="IA48" s="44"/>
      <c r="IB48" s="44"/>
      <c r="IC48" s="44"/>
      <c r="ID48" s="44"/>
      <c r="IE48" s="44"/>
      <c r="IF48" s="44"/>
      <c r="IG48" s="44"/>
      <c r="IH48" s="44"/>
      <c r="II48" s="44"/>
      <c r="IJ48" s="44"/>
      <c r="IK48" s="44"/>
      <c r="IL48" s="44"/>
      <c r="IM48" s="44"/>
      <c r="IN48" s="44"/>
      <c r="IO48" s="44"/>
      <c r="IP48" s="44"/>
      <c r="IQ48" s="44"/>
      <c r="IR48" s="44"/>
      <c r="IS48" s="44"/>
      <c r="IT48" s="44"/>
      <c r="IU48" s="44"/>
      <c r="IV48" s="44"/>
    </row>
    <row r="49" spans="1:256" s="49" customFormat="1" ht="15" x14ac:dyDescent="0.2">
      <c r="A49" s="48" t="s">
        <v>63</v>
      </c>
      <c r="B49" s="44"/>
      <c r="C49" s="44"/>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c r="BW49" s="44"/>
      <c r="BX49" s="44"/>
      <c r="BY49" s="44"/>
      <c r="BZ49" s="44"/>
      <c r="CA49" s="44"/>
      <c r="CB49" s="44"/>
      <c r="CC49" s="44"/>
      <c r="CD49" s="44"/>
      <c r="CE49" s="44"/>
      <c r="CF49" s="44"/>
      <c r="CG49" s="44"/>
      <c r="CH49" s="44"/>
      <c r="CI49" s="44"/>
      <c r="CJ49" s="44"/>
      <c r="CK49" s="44"/>
      <c r="CL49" s="44"/>
      <c r="CM49" s="44"/>
      <c r="CN49" s="44"/>
      <c r="CO49" s="44"/>
      <c r="CP49" s="44"/>
      <c r="CQ49" s="44"/>
      <c r="CR49" s="44"/>
      <c r="CS49" s="44"/>
      <c r="CT49" s="44"/>
      <c r="CU49" s="44"/>
      <c r="CV49" s="44"/>
      <c r="CW49" s="44"/>
      <c r="CX49" s="44"/>
      <c r="CY49" s="44"/>
      <c r="CZ49" s="44"/>
      <c r="DA49" s="44"/>
      <c r="DB49" s="44"/>
      <c r="DC49" s="44"/>
      <c r="DD49" s="44"/>
      <c r="DE49" s="44"/>
      <c r="DF49" s="44"/>
      <c r="DG49" s="44"/>
      <c r="DH49" s="44"/>
      <c r="DI49" s="44"/>
      <c r="DJ49" s="44"/>
      <c r="DK49" s="44"/>
      <c r="DL49" s="44"/>
      <c r="DM49" s="44"/>
      <c r="DN49" s="44"/>
      <c r="DO49" s="44"/>
      <c r="DP49" s="44"/>
      <c r="DQ49" s="44"/>
      <c r="DR49" s="44"/>
      <c r="DS49" s="44"/>
      <c r="DT49" s="44"/>
      <c r="DU49" s="44"/>
      <c r="DV49" s="44"/>
      <c r="DW49" s="44"/>
      <c r="DX49" s="44"/>
      <c r="DY49" s="44"/>
      <c r="DZ49" s="44"/>
      <c r="EA49" s="44"/>
      <c r="EB49" s="44"/>
      <c r="EC49" s="44"/>
      <c r="ED49" s="44"/>
      <c r="EE49" s="44"/>
      <c r="EF49" s="44"/>
      <c r="EG49" s="44"/>
      <c r="EH49" s="44"/>
      <c r="EI49" s="44"/>
      <c r="EJ49" s="44"/>
      <c r="EK49" s="44"/>
      <c r="EL49" s="44"/>
      <c r="EM49" s="44"/>
      <c r="EN49" s="44"/>
      <c r="EO49" s="44"/>
      <c r="EP49" s="44"/>
      <c r="EQ49" s="44"/>
      <c r="ER49" s="44"/>
      <c r="ES49" s="44"/>
      <c r="ET49" s="44"/>
      <c r="EU49" s="44"/>
      <c r="EV49" s="44"/>
      <c r="EW49" s="44"/>
      <c r="EX49" s="44"/>
      <c r="EY49" s="44"/>
      <c r="EZ49" s="44"/>
      <c r="FA49" s="44"/>
      <c r="FB49" s="44"/>
      <c r="FC49" s="44"/>
      <c r="FD49" s="44"/>
      <c r="FE49" s="44"/>
      <c r="FF49" s="44"/>
      <c r="FG49" s="44"/>
      <c r="FH49" s="44"/>
      <c r="FI49" s="44"/>
      <c r="FJ49" s="44"/>
      <c r="FK49" s="44"/>
      <c r="FL49" s="44"/>
      <c r="FM49" s="44"/>
      <c r="FN49" s="44"/>
      <c r="FO49" s="44"/>
      <c r="FP49" s="44"/>
      <c r="FQ49" s="44"/>
      <c r="FR49" s="44"/>
      <c r="FS49" s="44"/>
      <c r="FT49" s="44"/>
      <c r="FU49" s="44"/>
      <c r="FV49" s="44"/>
      <c r="FW49" s="44"/>
      <c r="FX49" s="44"/>
      <c r="FY49" s="44"/>
      <c r="FZ49" s="44"/>
      <c r="GA49" s="44"/>
      <c r="GB49" s="44"/>
      <c r="GC49" s="44"/>
      <c r="GD49" s="44"/>
      <c r="GE49" s="44"/>
      <c r="GF49" s="44"/>
      <c r="GG49" s="44"/>
      <c r="GH49" s="44"/>
      <c r="GI49" s="44"/>
      <c r="GJ49" s="44"/>
      <c r="GK49" s="44"/>
      <c r="GL49" s="44"/>
      <c r="GM49" s="44"/>
      <c r="GN49" s="44"/>
      <c r="GO49" s="44"/>
      <c r="GP49" s="44"/>
      <c r="GQ49" s="44"/>
      <c r="GR49" s="44"/>
      <c r="GS49" s="44"/>
      <c r="GT49" s="44"/>
      <c r="GU49" s="44"/>
      <c r="GV49" s="44"/>
      <c r="GW49" s="44"/>
      <c r="GX49" s="44"/>
      <c r="GY49" s="44"/>
      <c r="GZ49" s="44"/>
      <c r="HA49" s="44"/>
      <c r="HB49" s="44"/>
      <c r="HC49" s="44"/>
      <c r="HD49" s="44"/>
      <c r="HE49" s="44"/>
      <c r="HF49" s="44"/>
      <c r="HG49" s="44"/>
      <c r="HH49" s="44"/>
      <c r="HI49" s="44"/>
      <c r="HJ49" s="44"/>
      <c r="HK49" s="44"/>
      <c r="HL49" s="44"/>
      <c r="HM49" s="44"/>
      <c r="HN49" s="44"/>
      <c r="HO49" s="44"/>
      <c r="HP49" s="44"/>
      <c r="HQ49" s="44"/>
      <c r="HR49" s="44"/>
      <c r="HS49" s="44"/>
      <c r="HT49" s="44"/>
      <c r="HU49" s="44"/>
      <c r="HV49" s="44"/>
      <c r="HW49" s="44"/>
      <c r="HX49" s="44"/>
      <c r="HY49" s="44"/>
      <c r="HZ49" s="44"/>
      <c r="IA49" s="44"/>
      <c r="IB49" s="44"/>
      <c r="IC49" s="44"/>
      <c r="ID49" s="44"/>
      <c r="IE49" s="44"/>
      <c r="IF49" s="44"/>
      <c r="IG49" s="44"/>
      <c r="IH49" s="44"/>
      <c r="II49" s="44"/>
      <c r="IJ49" s="44"/>
      <c r="IK49" s="44"/>
      <c r="IL49" s="44"/>
      <c r="IM49" s="44"/>
      <c r="IN49" s="44"/>
      <c r="IO49" s="44"/>
      <c r="IP49" s="44"/>
      <c r="IQ49" s="44"/>
      <c r="IR49" s="44"/>
      <c r="IS49" s="44"/>
      <c r="IT49" s="44"/>
      <c r="IU49" s="44"/>
      <c r="IV49" s="44"/>
    </row>
    <row r="50" spans="1:256" s="46" customFormat="1" ht="15" x14ac:dyDescent="0.2">
      <c r="A50" s="44" t="s">
        <v>66</v>
      </c>
      <c r="B50" s="44"/>
      <c r="C50" s="44"/>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c r="AT50" s="44"/>
      <c r="AU50" s="44"/>
      <c r="AV50" s="44"/>
      <c r="AW50" s="44"/>
      <c r="AX50" s="44"/>
      <c r="AY50" s="44"/>
      <c r="AZ50" s="44"/>
      <c r="BA50" s="44"/>
      <c r="BB50" s="44"/>
      <c r="BC50" s="44"/>
      <c r="BD50" s="44"/>
      <c r="BE50" s="44"/>
      <c r="BF50" s="44"/>
      <c r="BG50" s="44"/>
      <c r="BH50" s="44"/>
      <c r="BI50" s="44"/>
      <c r="BJ50" s="44"/>
      <c r="BK50" s="44"/>
      <c r="BL50" s="44"/>
      <c r="BM50" s="44"/>
      <c r="BN50" s="44"/>
      <c r="BO50" s="44"/>
      <c r="BP50" s="44"/>
      <c r="BQ50" s="44"/>
      <c r="BR50" s="44"/>
      <c r="BS50" s="44"/>
      <c r="BT50" s="44"/>
      <c r="BU50" s="44"/>
      <c r="BV50" s="44"/>
      <c r="BW50" s="44"/>
      <c r="BX50" s="44"/>
      <c r="BY50" s="44"/>
      <c r="BZ50" s="44"/>
      <c r="CA50" s="44"/>
      <c r="CB50" s="44"/>
      <c r="CC50" s="44"/>
      <c r="CD50" s="44"/>
      <c r="CE50" s="44"/>
      <c r="CF50" s="44"/>
      <c r="CG50" s="44"/>
      <c r="CH50" s="44"/>
      <c r="CI50" s="44"/>
      <c r="CJ50" s="44"/>
      <c r="CK50" s="44"/>
      <c r="CL50" s="44"/>
      <c r="CM50" s="44"/>
      <c r="CN50" s="44"/>
      <c r="CO50" s="44"/>
      <c r="CP50" s="44"/>
      <c r="CQ50" s="44"/>
      <c r="CR50" s="44"/>
      <c r="CS50" s="44"/>
      <c r="CT50" s="44"/>
      <c r="CU50" s="44"/>
      <c r="CV50" s="44"/>
      <c r="CW50" s="44"/>
      <c r="CX50" s="44"/>
      <c r="CY50" s="44"/>
      <c r="CZ50" s="44"/>
      <c r="DA50" s="44"/>
      <c r="DB50" s="44"/>
      <c r="DC50" s="44"/>
      <c r="DD50" s="44"/>
      <c r="DE50" s="44"/>
      <c r="DF50" s="44"/>
      <c r="DG50" s="44"/>
      <c r="DH50" s="44"/>
      <c r="DI50" s="44"/>
      <c r="DJ50" s="44"/>
      <c r="DK50" s="44"/>
      <c r="DL50" s="44"/>
      <c r="DM50" s="44"/>
      <c r="DN50" s="44"/>
      <c r="DO50" s="44"/>
      <c r="DP50" s="44"/>
      <c r="DQ50" s="44"/>
      <c r="DR50" s="44"/>
      <c r="DS50" s="44"/>
      <c r="DT50" s="44"/>
      <c r="DU50" s="44"/>
      <c r="DV50" s="44"/>
      <c r="DW50" s="44"/>
      <c r="DX50" s="44"/>
      <c r="DY50" s="44"/>
      <c r="DZ50" s="44"/>
      <c r="EA50" s="44"/>
      <c r="EB50" s="44"/>
      <c r="EC50" s="44"/>
      <c r="ED50" s="44"/>
      <c r="EE50" s="44"/>
      <c r="EF50" s="44"/>
      <c r="EG50" s="44"/>
      <c r="EH50" s="44"/>
      <c r="EI50" s="44"/>
      <c r="EJ50" s="44"/>
      <c r="EK50" s="44"/>
      <c r="EL50" s="44"/>
      <c r="EM50" s="44"/>
      <c r="EN50" s="44"/>
      <c r="EO50" s="44"/>
      <c r="EP50" s="44"/>
      <c r="EQ50" s="44"/>
      <c r="ER50" s="44"/>
      <c r="ES50" s="44"/>
      <c r="ET50" s="44"/>
      <c r="EU50" s="44"/>
      <c r="EV50" s="44"/>
      <c r="EW50" s="44"/>
      <c r="EX50" s="44"/>
      <c r="EY50" s="44"/>
      <c r="EZ50" s="44"/>
      <c r="FA50" s="44"/>
      <c r="FB50" s="44"/>
      <c r="FC50" s="44"/>
      <c r="FD50" s="44"/>
      <c r="FE50" s="44"/>
      <c r="FF50" s="44"/>
      <c r="FG50" s="44"/>
      <c r="FH50" s="44"/>
      <c r="FI50" s="44"/>
      <c r="FJ50" s="44"/>
      <c r="FK50" s="44"/>
      <c r="FL50" s="44"/>
      <c r="FM50" s="44"/>
      <c r="FN50" s="44"/>
      <c r="FO50" s="44"/>
      <c r="FP50" s="44"/>
      <c r="FQ50" s="44"/>
      <c r="FR50" s="44"/>
      <c r="FS50" s="44"/>
      <c r="FT50" s="44"/>
      <c r="FU50" s="44"/>
      <c r="FV50" s="44"/>
      <c r="FW50" s="44"/>
      <c r="FX50" s="44"/>
      <c r="FY50" s="44"/>
      <c r="FZ50" s="44"/>
      <c r="GA50" s="44"/>
      <c r="GB50" s="44"/>
      <c r="GC50" s="44"/>
      <c r="GD50" s="44"/>
      <c r="GE50" s="44"/>
      <c r="GF50" s="44"/>
      <c r="GG50" s="44"/>
      <c r="GH50" s="44"/>
      <c r="GI50" s="44"/>
      <c r="GJ50" s="44"/>
      <c r="GK50" s="44"/>
      <c r="GL50" s="44"/>
      <c r="GM50" s="44"/>
      <c r="GN50" s="44"/>
      <c r="GO50" s="44"/>
      <c r="GP50" s="44"/>
      <c r="GQ50" s="44"/>
      <c r="GR50" s="44"/>
      <c r="GS50" s="44"/>
      <c r="GT50" s="44"/>
      <c r="GU50" s="44"/>
      <c r="GV50" s="44"/>
      <c r="GW50" s="44"/>
      <c r="GX50" s="44"/>
      <c r="GY50" s="44"/>
      <c r="GZ50" s="44"/>
      <c r="HA50" s="44"/>
      <c r="HB50" s="44"/>
      <c r="HC50" s="44"/>
      <c r="HD50" s="44"/>
      <c r="HE50" s="44"/>
      <c r="HF50" s="44"/>
      <c r="HG50" s="44"/>
      <c r="HH50" s="44"/>
      <c r="HI50" s="44"/>
      <c r="HJ50" s="44"/>
      <c r="HK50" s="44"/>
      <c r="HL50" s="44"/>
      <c r="HM50" s="44"/>
      <c r="HN50" s="44"/>
      <c r="HO50" s="44"/>
      <c r="HP50" s="44"/>
      <c r="HQ50" s="44"/>
      <c r="HR50" s="44"/>
      <c r="HS50" s="44"/>
      <c r="HT50" s="44"/>
      <c r="HU50" s="44"/>
      <c r="HV50" s="44"/>
      <c r="HW50" s="44"/>
      <c r="HX50" s="44"/>
      <c r="HY50" s="44"/>
      <c r="HZ50" s="44"/>
      <c r="IA50" s="44"/>
      <c r="IB50" s="44"/>
      <c r="IC50" s="44"/>
      <c r="ID50" s="44"/>
      <c r="IE50" s="44"/>
      <c r="IF50" s="44"/>
      <c r="IG50" s="44"/>
      <c r="IH50" s="44"/>
      <c r="II50" s="44"/>
      <c r="IJ50" s="44"/>
      <c r="IK50" s="44"/>
      <c r="IL50" s="44"/>
      <c r="IM50" s="44"/>
      <c r="IN50" s="44"/>
      <c r="IO50" s="44"/>
      <c r="IP50" s="44"/>
      <c r="IQ50" s="44"/>
      <c r="IR50" s="44"/>
      <c r="IS50" s="44"/>
      <c r="IT50" s="44"/>
      <c r="IU50" s="44"/>
      <c r="IV50" s="44"/>
    </row>
    <row r="51" spans="1:256" s="50" customFormat="1" x14ac:dyDescent="0.2"/>
    <row r="52" spans="1:256" s="50" customFormat="1" x14ac:dyDescent="0.2"/>
  </sheetData>
  <mergeCells count="64">
    <mergeCell ref="B44:C44"/>
    <mergeCell ref="D44:G44"/>
    <mergeCell ref="A3:D3"/>
    <mergeCell ref="A4:C4"/>
    <mergeCell ref="B41:C41"/>
    <mergeCell ref="D41:G41"/>
    <mergeCell ref="B42:C42"/>
    <mergeCell ref="D42:G42"/>
    <mergeCell ref="B43:C43"/>
    <mergeCell ref="D43:G43"/>
    <mergeCell ref="B38:C38"/>
    <mergeCell ref="D38:G38"/>
    <mergeCell ref="B39:C39"/>
    <mergeCell ref="D39:G39"/>
    <mergeCell ref="B40:C40"/>
    <mergeCell ref="D40:G40"/>
    <mergeCell ref="B35:C35"/>
    <mergeCell ref="D35:G35"/>
    <mergeCell ref="B36:C36"/>
    <mergeCell ref="D36:G36"/>
    <mergeCell ref="B37:C37"/>
    <mergeCell ref="D37:G37"/>
    <mergeCell ref="B32:C32"/>
    <mergeCell ref="D32:G32"/>
    <mergeCell ref="B33:C33"/>
    <mergeCell ref="D33:G33"/>
    <mergeCell ref="B34:C34"/>
    <mergeCell ref="D34:G34"/>
    <mergeCell ref="B29:C29"/>
    <mergeCell ref="D29:G29"/>
    <mergeCell ref="B30:C30"/>
    <mergeCell ref="D30:G30"/>
    <mergeCell ref="B31:C31"/>
    <mergeCell ref="D31:G31"/>
    <mergeCell ref="H25:H26"/>
    <mergeCell ref="I25:I26"/>
    <mergeCell ref="B27:C27"/>
    <mergeCell ref="D27:G27"/>
    <mergeCell ref="B28:C28"/>
    <mergeCell ref="D28:G28"/>
    <mergeCell ref="B23:C23"/>
    <mergeCell ref="D23:G23"/>
    <mergeCell ref="B24:C24"/>
    <mergeCell ref="D24:G24"/>
    <mergeCell ref="A25:A26"/>
    <mergeCell ref="B25:C26"/>
    <mergeCell ref="D25:G26"/>
    <mergeCell ref="B20:C20"/>
    <mergeCell ref="D20:G20"/>
    <mergeCell ref="B21:C21"/>
    <mergeCell ref="D21:G21"/>
    <mergeCell ref="B22:C22"/>
    <mergeCell ref="D22:G22"/>
    <mergeCell ref="B17:C17"/>
    <mergeCell ref="D17:G17"/>
    <mergeCell ref="B18:C18"/>
    <mergeCell ref="D18:G18"/>
    <mergeCell ref="B19:C19"/>
    <mergeCell ref="D19:G19"/>
    <mergeCell ref="C1:I1"/>
    <mergeCell ref="A12:H12"/>
    <mergeCell ref="A14:I14"/>
    <mergeCell ref="B16:C16"/>
    <mergeCell ref="D16:G16"/>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39"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1"/>
  <sheetViews>
    <sheetView topLeftCell="A47" zoomScaleNormal="100" workbookViewId="0">
      <selection activeCell="K50" sqref="K50"/>
    </sheetView>
  </sheetViews>
  <sheetFormatPr defaultColWidth="9.140625" defaultRowHeight="12.75" x14ac:dyDescent="0.2"/>
  <cols>
    <col min="1" max="1" width="5.28515625" style="5" customWidth="1"/>
    <col min="2" max="2" width="9.28515625" style="5" customWidth="1"/>
    <col min="3" max="3" width="17.5703125" style="5" customWidth="1"/>
    <col min="4" max="5" width="13.5703125" style="5" customWidth="1"/>
    <col min="6" max="6" width="9.85546875" style="5" customWidth="1"/>
    <col min="7" max="7" width="8.85546875" style="5" customWidth="1"/>
    <col min="8" max="8" width="14.140625" style="5" customWidth="1"/>
    <col min="9" max="9" width="10.5703125" style="5" customWidth="1"/>
    <col min="10" max="10" width="10" style="5" customWidth="1"/>
    <col min="11" max="256" width="9.140625" style="5"/>
    <col min="257" max="257" width="5.28515625" style="5" customWidth="1"/>
    <col min="258" max="258" width="9.28515625" style="5" customWidth="1"/>
    <col min="259" max="259" width="17.5703125" style="5" customWidth="1"/>
    <col min="260" max="260" width="14.85546875" style="5" customWidth="1"/>
    <col min="261" max="261" width="17.7109375" style="5" customWidth="1"/>
    <col min="262" max="262" width="9.85546875" style="5" customWidth="1"/>
    <col min="263" max="263" width="8.85546875" style="5" customWidth="1"/>
    <col min="264" max="264" width="15.85546875" style="5" customWidth="1"/>
    <col min="265" max="265" width="10.5703125" style="5" customWidth="1"/>
    <col min="266" max="266" width="10" style="5" customWidth="1"/>
    <col min="267" max="512" width="9.140625" style="5"/>
    <col min="513" max="513" width="5.28515625" style="5" customWidth="1"/>
    <col min="514" max="514" width="9.28515625" style="5" customWidth="1"/>
    <col min="515" max="515" width="17.5703125" style="5" customWidth="1"/>
    <col min="516" max="516" width="14.85546875" style="5" customWidth="1"/>
    <col min="517" max="517" width="17.7109375" style="5" customWidth="1"/>
    <col min="518" max="518" width="9.85546875" style="5" customWidth="1"/>
    <col min="519" max="519" width="8.85546875" style="5" customWidth="1"/>
    <col min="520" max="520" width="15.85546875" style="5" customWidth="1"/>
    <col min="521" max="521" width="10.5703125" style="5" customWidth="1"/>
    <col min="522" max="522" width="10" style="5" customWidth="1"/>
    <col min="523" max="768" width="9.140625" style="5"/>
    <col min="769" max="769" width="5.28515625" style="5" customWidth="1"/>
    <col min="770" max="770" width="9.28515625" style="5" customWidth="1"/>
    <col min="771" max="771" width="17.5703125" style="5" customWidth="1"/>
    <col min="772" max="772" width="14.85546875" style="5" customWidth="1"/>
    <col min="773" max="773" width="17.7109375" style="5" customWidth="1"/>
    <col min="774" max="774" width="9.85546875" style="5" customWidth="1"/>
    <col min="775" max="775" width="8.85546875" style="5" customWidth="1"/>
    <col min="776" max="776" width="15.85546875" style="5" customWidth="1"/>
    <col min="777" max="777" width="10.5703125" style="5" customWidth="1"/>
    <col min="778" max="778" width="10" style="5" customWidth="1"/>
    <col min="779" max="1024" width="9.140625" style="5"/>
    <col min="1025" max="1025" width="5.28515625" style="5" customWidth="1"/>
    <col min="1026" max="1026" width="9.28515625" style="5" customWidth="1"/>
    <col min="1027" max="1027" width="17.5703125" style="5" customWidth="1"/>
    <col min="1028" max="1028" width="14.85546875" style="5" customWidth="1"/>
    <col min="1029" max="1029" width="17.7109375" style="5" customWidth="1"/>
    <col min="1030" max="1030" width="9.85546875" style="5" customWidth="1"/>
    <col min="1031" max="1031" width="8.85546875" style="5" customWidth="1"/>
    <col min="1032" max="1032" width="15.85546875" style="5" customWidth="1"/>
    <col min="1033" max="1033" width="10.5703125" style="5" customWidth="1"/>
    <col min="1034" max="1034" width="10" style="5" customWidth="1"/>
    <col min="1035" max="1280" width="9.140625" style="5"/>
    <col min="1281" max="1281" width="5.28515625" style="5" customWidth="1"/>
    <col min="1282" max="1282" width="9.28515625" style="5" customWidth="1"/>
    <col min="1283" max="1283" width="17.5703125" style="5" customWidth="1"/>
    <col min="1284" max="1284" width="14.85546875" style="5" customWidth="1"/>
    <col min="1285" max="1285" width="17.7109375" style="5" customWidth="1"/>
    <col min="1286" max="1286" width="9.85546875" style="5" customWidth="1"/>
    <col min="1287" max="1287" width="8.85546875" style="5" customWidth="1"/>
    <col min="1288" max="1288" width="15.85546875" style="5" customWidth="1"/>
    <col min="1289" max="1289" width="10.5703125" style="5" customWidth="1"/>
    <col min="1290" max="1290" width="10" style="5" customWidth="1"/>
    <col min="1291" max="1536" width="9.140625" style="5"/>
    <col min="1537" max="1537" width="5.28515625" style="5" customWidth="1"/>
    <col min="1538" max="1538" width="9.28515625" style="5" customWidth="1"/>
    <col min="1539" max="1539" width="17.5703125" style="5" customWidth="1"/>
    <col min="1540" max="1540" width="14.85546875" style="5" customWidth="1"/>
    <col min="1541" max="1541" width="17.7109375" style="5" customWidth="1"/>
    <col min="1542" max="1542" width="9.85546875" style="5" customWidth="1"/>
    <col min="1543" max="1543" width="8.85546875" style="5" customWidth="1"/>
    <col min="1544" max="1544" width="15.85546875" style="5" customWidth="1"/>
    <col min="1545" max="1545" width="10.5703125" style="5" customWidth="1"/>
    <col min="1546" max="1546" width="10" style="5" customWidth="1"/>
    <col min="1547" max="1792" width="9.140625" style="5"/>
    <col min="1793" max="1793" width="5.28515625" style="5" customWidth="1"/>
    <col min="1794" max="1794" width="9.28515625" style="5" customWidth="1"/>
    <col min="1795" max="1795" width="17.5703125" style="5" customWidth="1"/>
    <col min="1796" max="1796" width="14.85546875" style="5" customWidth="1"/>
    <col min="1797" max="1797" width="17.7109375" style="5" customWidth="1"/>
    <col min="1798" max="1798" width="9.85546875" style="5" customWidth="1"/>
    <col min="1799" max="1799" width="8.85546875" style="5" customWidth="1"/>
    <col min="1800" max="1800" width="15.85546875" style="5" customWidth="1"/>
    <col min="1801" max="1801" width="10.5703125" style="5" customWidth="1"/>
    <col min="1802" max="1802" width="10" style="5" customWidth="1"/>
    <col min="1803" max="2048" width="9.140625" style="5"/>
    <col min="2049" max="2049" width="5.28515625" style="5" customWidth="1"/>
    <col min="2050" max="2050" width="9.28515625" style="5" customWidth="1"/>
    <col min="2051" max="2051" width="17.5703125" style="5" customWidth="1"/>
    <col min="2052" max="2052" width="14.85546875" style="5" customWidth="1"/>
    <col min="2053" max="2053" width="17.7109375" style="5" customWidth="1"/>
    <col min="2054" max="2054" width="9.85546875" style="5" customWidth="1"/>
    <col min="2055" max="2055" width="8.85546875" style="5" customWidth="1"/>
    <col min="2056" max="2056" width="15.85546875" style="5" customWidth="1"/>
    <col min="2057" max="2057" width="10.5703125" style="5" customWidth="1"/>
    <col min="2058" max="2058" width="10" style="5" customWidth="1"/>
    <col min="2059" max="2304" width="9.140625" style="5"/>
    <col min="2305" max="2305" width="5.28515625" style="5" customWidth="1"/>
    <col min="2306" max="2306" width="9.28515625" style="5" customWidth="1"/>
    <col min="2307" max="2307" width="17.5703125" style="5" customWidth="1"/>
    <col min="2308" max="2308" width="14.85546875" style="5" customWidth="1"/>
    <col min="2309" max="2309" width="17.7109375" style="5" customWidth="1"/>
    <col min="2310" max="2310" width="9.85546875" style="5" customWidth="1"/>
    <col min="2311" max="2311" width="8.85546875" style="5" customWidth="1"/>
    <col min="2312" max="2312" width="15.85546875" style="5" customWidth="1"/>
    <col min="2313" max="2313" width="10.5703125" style="5" customWidth="1"/>
    <col min="2314" max="2314" width="10" style="5" customWidth="1"/>
    <col min="2315" max="2560" width="9.140625" style="5"/>
    <col min="2561" max="2561" width="5.28515625" style="5" customWidth="1"/>
    <col min="2562" max="2562" width="9.28515625" style="5" customWidth="1"/>
    <col min="2563" max="2563" width="17.5703125" style="5" customWidth="1"/>
    <col min="2564" max="2564" width="14.85546875" style="5" customWidth="1"/>
    <col min="2565" max="2565" width="17.7109375" style="5" customWidth="1"/>
    <col min="2566" max="2566" width="9.85546875" style="5" customWidth="1"/>
    <col min="2567" max="2567" width="8.85546875" style="5" customWidth="1"/>
    <col min="2568" max="2568" width="15.85546875" style="5" customWidth="1"/>
    <col min="2569" max="2569" width="10.5703125" style="5" customWidth="1"/>
    <col min="2570" max="2570" width="10" style="5" customWidth="1"/>
    <col min="2571" max="2816" width="9.140625" style="5"/>
    <col min="2817" max="2817" width="5.28515625" style="5" customWidth="1"/>
    <col min="2818" max="2818" width="9.28515625" style="5" customWidth="1"/>
    <col min="2819" max="2819" width="17.5703125" style="5" customWidth="1"/>
    <col min="2820" max="2820" width="14.85546875" style="5" customWidth="1"/>
    <col min="2821" max="2821" width="17.7109375" style="5" customWidth="1"/>
    <col min="2822" max="2822" width="9.85546875" style="5" customWidth="1"/>
    <col min="2823" max="2823" width="8.85546875" style="5" customWidth="1"/>
    <col min="2824" max="2824" width="15.85546875" style="5" customWidth="1"/>
    <col min="2825" max="2825" width="10.5703125" style="5" customWidth="1"/>
    <col min="2826" max="2826" width="10" style="5" customWidth="1"/>
    <col min="2827" max="3072" width="9.140625" style="5"/>
    <col min="3073" max="3073" width="5.28515625" style="5" customWidth="1"/>
    <col min="3074" max="3074" width="9.28515625" style="5" customWidth="1"/>
    <col min="3075" max="3075" width="17.5703125" style="5" customWidth="1"/>
    <col min="3076" max="3076" width="14.85546875" style="5" customWidth="1"/>
    <col min="3077" max="3077" width="17.7109375" style="5" customWidth="1"/>
    <col min="3078" max="3078" width="9.85546875" style="5" customWidth="1"/>
    <col min="3079" max="3079" width="8.85546875" style="5" customWidth="1"/>
    <col min="3080" max="3080" width="15.85546875" style="5" customWidth="1"/>
    <col min="3081" max="3081" width="10.5703125" style="5" customWidth="1"/>
    <col min="3082" max="3082" width="10" style="5" customWidth="1"/>
    <col min="3083" max="3328" width="9.140625" style="5"/>
    <col min="3329" max="3329" width="5.28515625" style="5" customWidth="1"/>
    <col min="3330" max="3330" width="9.28515625" style="5" customWidth="1"/>
    <col min="3331" max="3331" width="17.5703125" style="5" customWidth="1"/>
    <col min="3332" max="3332" width="14.85546875" style="5" customWidth="1"/>
    <col min="3333" max="3333" width="17.7109375" style="5" customWidth="1"/>
    <col min="3334" max="3334" width="9.85546875" style="5" customWidth="1"/>
    <col min="3335" max="3335" width="8.85546875" style="5" customWidth="1"/>
    <col min="3336" max="3336" width="15.85546875" style="5" customWidth="1"/>
    <col min="3337" max="3337" width="10.5703125" style="5" customWidth="1"/>
    <col min="3338" max="3338" width="10" style="5" customWidth="1"/>
    <col min="3339" max="3584" width="9.140625" style="5"/>
    <col min="3585" max="3585" width="5.28515625" style="5" customWidth="1"/>
    <col min="3586" max="3586" width="9.28515625" style="5" customWidth="1"/>
    <col min="3587" max="3587" width="17.5703125" style="5" customWidth="1"/>
    <col min="3588" max="3588" width="14.85546875" style="5" customWidth="1"/>
    <col min="3589" max="3589" width="17.7109375" style="5" customWidth="1"/>
    <col min="3590" max="3590" width="9.85546875" style="5" customWidth="1"/>
    <col min="3591" max="3591" width="8.85546875" style="5" customWidth="1"/>
    <col min="3592" max="3592" width="15.85546875" style="5" customWidth="1"/>
    <col min="3593" max="3593" width="10.5703125" style="5" customWidth="1"/>
    <col min="3594" max="3594" width="10" style="5" customWidth="1"/>
    <col min="3595" max="3840" width="9.140625" style="5"/>
    <col min="3841" max="3841" width="5.28515625" style="5" customWidth="1"/>
    <col min="3842" max="3842" width="9.28515625" style="5" customWidth="1"/>
    <col min="3843" max="3843" width="17.5703125" style="5" customWidth="1"/>
    <col min="3844" max="3844" width="14.85546875" style="5" customWidth="1"/>
    <col min="3845" max="3845" width="17.7109375" style="5" customWidth="1"/>
    <col min="3846" max="3846" width="9.85546875" style="5" customWidth="1"/>
    <col min="3847" max="3847" width="8.85546875" style="5" customWidth="1"/>
    <col min="3848" max="3848" width="15.85546875" style="5" customWidth="1"/>
    <col min="3849" max="3849" width="10.5703125" style="5" customWidth="1"/>
    <col min="3850" max="3850" width="10" style="5" customWidth="1"/>
    <col min="3851" max="4096" width="9.140625" style="5"/>
    <col min="4097" max="4097" width="5.28515625" style="5" customWidth="1"/>
    <col min="4098" max="4098" width="9.28515625" style="5" customWidth="1"/>
    <col min="4099" max="4099" width="17.5703125" style="5" customWidth="1"/>
    <col min="4100" max="4100" width="14.85546875" style="5" customWidth="1"/>
    <col min="4101" max="4101" width="17.7109375" style="5" customWidth="1"/>
    <col min="4102" max="4102" width="9.85546875" style="5" customWidth="1"/>
    <col min="4103" max="4103" width="8.85546875" style="5" customWidth="1"/>
    <col min="4104" max="4104" width="15.85546875" style="5" customWidth="1"/>
    <col min="4105" max="4105" width="10.5703125" style="5" customWidth="1"/>
    <col min="4106" max="4106" width="10" style="5" customWidth="1"/>
    <col min="4107" max="4352" width="9.140625" style="5"/>
    <col min="4353" max="4353" width="5.28515625" style="5" customWidth="1"/>
    <col min="4354" max="4354" width="9.28515625" style="5" customWidth="1"/>
    <col min="4355" max="4355" width="17.5703125" style="5" customWidth="1"/>
    <col min="4356" max="4356" width="14.85546875" style="5" customWidth="1"/>
    <col min="4357" max="4357" width="17.7109375" style="5" customWidth="1"/>
    <col min="4358" max="4358" width="9.85546875" style="5" customWidth="1"/>
    <col min="4359" max="4359" width="8.85546875" style="5" customWidth="1"/>
    <col min="4360" max="4360" width="15.85546875" style="5" customWidth="1"/>
    <col min="4361" max="4361" width="10.5703125" style="5" customWidth="1"/>
    <col min="4362" max="4362" width="10" style="5" customWidth="1"/>
    <col min="4363" max="4608" width="9.140625" style="5"/>
    <col min="4609" max="4609" width="5.28515625" style="5" customWidth="1"/>
    <col min="4610" max="4610" width="9.28515625" style="5" customWidth="1"/>
    <col min="4611" max="4611" width="17.5703125" style="5" customWidth="1"/>
    <col min="4612" max="4612" width="14.85546875" style="5" customWidth="1"/>
    <col min="4613" max="4613" width="17.7109375" style="5" customWidth="1"/>
    <col min="4614" max="4614" width="9.85546875" style="5" customWidth="1"/>
    <col min="4615" max="4615" width="8.85546875" style="5" customWidth="1"/>
    <col min="4616" max="4616" width="15.85546875" style="5" customWidth="1"/>
    <col min="4617" max="4617" width="10.5703125" style="5" customWidth="1"/>
    <col min="4618" max="4618" width="10" style="5" customWidth="1"/>
    <col min="4619" max="4864" width="9.140625" style="5"/>
    <col min="4865" max="4865" width="5.28515625" style="5" customWidth="1"/>
    <col min="4866" max="4866" width="9.28515625" style="5" customWidth="1"/>
    <col min="4867" max="4867" width="17.5703125" style="5" customWidth="1"/>
    <col min="4868" max="4868" width="14.85546875" style="5" customWidth="1"/>
    <col min="4869" max="4869" width="17.7109375" style="5" customWidth="1"/>
    <col min="4870" max="4870" width="9.85546875" style="5" customWidth="1"/>
    <col min="4871" max="4871" width="8.85546875" style="5" customWidth="1"/>
    <col min="4872" max="4872" width="15.85546875" style="5" customWidth="1"/>
    <col min="4873" max="4873" width="10.5703125" style="5" customWidth="1"/>
    <col min="4874" max="4874" width="10" style="5" customWidth="1"/>
    <col min="4875" max="5120" width="9.140625" style="5"/>
    <col min="5121" max="5121" width="5.28515625" style="5" customWidth="1"/>
    <col min="5122" max="5122" width="9.28515625" style="5" customWidth="1"/>
    <col min="5123" max="5123" width="17.5703125" style="5" customWidth="1"/>
    <col min="5124" max="5124" width="14.85546875" style="5" customWidth="1"/>
    <col min="5125" max="5125" width="17.7109375" style="5" customWidth="1"/>
    <col min="5126" max="5126" width="9.85546875" style="5" customWidth="1"/>
    <col min="5127" max="5127" width="8.85546875" style="5" customWidth="1"/>
    <col min="5128" max="5128" width="15.85546875" style="5" customWidth="1"/>
    <col min="5129" max="5129" width="10.5703125" style="5" customWidth="1"/>
    <col min="5130" max="5130" width="10" style="5" customWidth="1"/>
    <col min="5131" max="5376" width="9.140625" style="5"/>
    <col min="5377" max="5377" width="5.28515625" style="5" customWidth="1"/>
    <col min="5378" max="5378" width="9.28515625" style="5" customWidth="1"/>
    <col min="5379" max="5379" width="17.5703125" style="5" customWidth="1"/>
    <col min="5380" max="5380" width="14.85546875" style="5" customWidth="1"/>
    <col min="5381" max="5381" width="17.7109375" style="5" customWidth="1"/>
    <col min="5382" max="5382" width="9.85546875" style="5" customWidth="1"/>
    <col min="5383" max="5383" width="8.85546875" style="5" customWidth="1"/>
    <col min="5384" max="5384" width="15.85546875" style="5" customWidth="1"/>
    <col min="5385" max="5385" width="10.5703125" style="5" customWidth="1"/>
    <col min="5386" max="5386" width="10" style="5" customWidth="1"/>
    <col min="5387" max="5632" width="9.140625" style="5"/>
    <col min="5633" max="5633" width="5.28515625" style="5" customWidth="1"/>
    <col min="5634" max="5634" width="9.28515625" style="5" customWidth="1"/>
    <col min="5635" max="5635" width="17.5703125" style="5" customWidth="1"/>
    <col min="5636" max="5636" width="14.85546875" style="5" customWidth="1"/>
    <col min="5637" max="5637" width="17.7109375" style="5" customWidth="1"/>
    <col min="5638" max="5638" width="9.85546875" style="5" customWidth="1"/>
    <col min="5639" max="5639" width="8.85546875" style="5" customWidth="1"/>
    <col min="5640" max="5640" width="15.85546875" style="5" customWidth="1"/>
    <col min="5641" max="5641" width="10.5703125" style="5" customWidth="1"/>
    <col min="5642" max="5642" width="10" style="5" customWidth="1"/>
    <col min="5643" max="5888" width="9.140625" style="5"/>
    <col min="5889" max="5889" width="5.28515625" style="5" customWidth="1"/>
    <col min="5890" max="5890" width="9.28515625" style="5" customWidth="1"/>
    <col min="5891" max="5891" width="17.5703125" style="5" customWidth="1"/>
    <col min="5892" max="5892" width="14.85546875" style="5" customWidth="1"/>
    <col min="5893" max="5893" width="17.7109375" style="5" customWidth="1"/>
    <col min="5894" max="5894" width="9.85546875" style="5" customWidth="1"/>
    <col min="5895" max="5895" width="8.85546875" style="5" customWidth="1"/>
    <col min="5896" max="5896" width="15.85546875" style="5" customWidth="1"/>
    <col min="5897" max="5897" width="10.5703125" style="5" customWidth="1"/>
    <col min="5898" max="5898" width="10" style="5" customWidth="1"/>
    <col min="5899" max="6144" width="9.140625" style="5"/>
    <col min="6145" max="6145" width="5.28515625" style="5" customWidth="1"/>
    <col min="6146" max="6146" width="9.28515625" style="5" customWidth="1"/>
    <col min="6147" max="6147" width="17.5703125" style="5" customWidth="1"/>
    <col min="6148" max="6148" width="14.85546875" style="5" customWidth="1"/>
    <col min="6149" max="6149" width="17.7109375" style="5" customWidth="1"/>
    <col min="6150" max="6150" width="9.85546875" style="5" customWidth="1"/>
    <col min="6151" max="6151" width="8.85546875" style="5" customWidth="1"/>
    <col min="6152" max="6152" width="15.85546875" style="5" customWidth="1"/>
    <col min="6153" max="6153" width="10.5703125" style="5" customWidth="1"/>
    <col min="6154" max="6154" width="10" style="5" customWidth="1"/>
    <col min="6155" max="6400" width="9.140625" style="5"/>
    <col min="6401" max="6401" width="5.28515625" style="5" customWidth="1"/>
    <col min="6402" max="6402" width="9.28515625" style="5" customWidth="1"/>
    <col min="6403" max="6403" width="17.5703125" style="5" customWidth="1"/>
    <col min="6404" max="6404" width="14.85546875" style="5" customWidth="1"/>
    <col min="6405" max="6405" width="17.7109375" style="5" customWidth="1"/>
    <col min="6406" max="6406" width="9.85546875" style="5" customWidth="1"/>
    <col min="6407" max="6407" width="8.85546875" style="5" customWidth="1"/>
    <col min="6408" max="6408" width="15.85546875" style="5" customWidth="1"/>
    <col min="6409" max="6409" width="10.5703125" style="5" customWidth="1"/>
    <col min="6410" max="6410" width="10" style="5" customWidth="1"/>
    <col min="6411" max="6656" width="9.140625" style="5"/>
    <col min="6657" max="6657" width="5.28515625" style="5" customWidth="1"/>
    <col min="6658" max="6658" width="9.28515625" style="5" customWidth="1"/>
    <col min="6659" max="6659" width="17.5703125" style="5" customWidth="1"/>
    <col min="6660" max="6660" width="14.85546875" style="5" customWidth="1"/>
    <col min="6661" max="6661" width="17.7109375" style="5" customWidth="1"/>
    <col min="6662" max="6662" width="9.85546875" style="5" customWidth="1"/>
    <col min="6663" max="6663" width="8.85546875" style="5" customWidth="1"/>
    <col min="6664" max="6664" width="15.85546875" style="5" customWidth="1"/>
    <col min="6665" max="6665" width="10.5703125" style="5" customWidth="1"/>
    <col min="6666" max="6666" width="10" style="5" customWidth="1"/>
    <col min="6667" max="6912" width="9.140625" style="5"/>
    <col min="6913" max="6913" width="5.28515625" style="5" customWidth="1"/>
    <col min="6914" max="6914" width="9.28515625" style="5" customWidth="1"/>
    <col min="6915" max="6915" width="17.5703125" style="5" customWidth="1"/>
    <col min="6916" max="6916" width="14.85546875" style="5" customWidth="1"/>
    <col min="6917" max="6917" width="17.7109375" style="5" customWidth="1"/>
    <col min="6918" max="6918" width="9.85546875" style="5" customWidth="1"/>
    <col min="6919" max="6919" width="8.85546875" style="5" customWidth="1"/>
    <col min="6920" max="6920" width="15.85546875" style="5" customWidth="1"/>
    <col min="6921" max="6921" width="10.5703125" style="5" customWidth="1"/>
    <col min="6922" max="6922" width="10" style="5" customWidth="1"/>
    <col min="6923" max="7168" width="9.140625" style="5"/>
    <col min="7169" max="7169" width="5.28515625" style="5" customWidth="1"/>
    <col min="7170" max="7170" width="9.28515625" style="5" customWidth="1"/>
    <col min="7171" max="7171" width="17.5703125" style="5" customWidth="1"/>
    <col min="7172" max="7172" width="14.85546875" style="5" customWidth="1"/>
    <col min="7173" max="7173" width="17.7109375" style="5" customWidth="1"/>
    <col min="7174" max="7174" width="9.85546875" style="5" customWidth="1"/>
    <col min="7175" max="7175" width="8.85546875" style="5" customWidth="1"/>
    <col min="7176" max="7176" width="15.85546875" style="5" customWidth="1"/>
    <col min="7177" max="7177" width="10.5703125" style="5" customWidth="1"/>
    <col min="7178" max="7178" width="10" style="5" customWidth="1"/>
    <col min="7179" max="7424" width="9.140625" style="5"/>
    <col min="7425" max="7425" width="5.28515625" style="5" customWidth="1"/>
    <col min="7426" max="7426" width="9.28515625" style="5" customWidth="1"/>
    <col min="7427" max="7427" width="17.5703125" style="5" customWidth="1"/>
    <col min="7428" max="7428" width="14.85546875" style="5" customWidth="1"/>
    <col min="7429" max="7429" width="17.7109375" style="5" customWidth="1"/>
    <col min="7430" max="7430" width="9.85546875" style="5" customWidth="1"/>
    <col min="7431" max="7431" width="8.85546875" style="5" customWidth="1"/>
    <col min="7432" max="7432" width="15.85546875" style="5" customWidth="1"/>
    <col min="7433" max="7433" width="10.5703125" style="5" customWidth="1"/>
    <col min="7434" max="7434" width="10" style="5" customWidth="1"/>
    <col min="7435" max="7680" width="9.140625" style="5"/>
    <col min="7681" max="7681" width="5.28515625" style="5" customWidth="1"/>
    <col min="7682" max="7682" width="9.28515625" style="5" customWidth="1"/>
    <col min="7683" max="7683" width="17.5703125" style="5" customWidth="1"/>
    <col min="7684" max="7684" width="14.85546875" style="5" customWidth="1"/>
    <col min="7685" max="7685" width="17.7109375" style="5" customWidth="1"/>
    <col min="7686" max="7686" width="9.85546875" style="5" customWidth="1"/>
    <col min="7687" max="7687" width="8.85546875" style="5" customWidth="1"/>
    <col min="7688" max="7688" width="15.85546875" style="5" customWidth="1"/>
    <col min="7689" max="7689" width="10.5703125" style="5" customWidth="1"/>
    <col min="7690" max="7690" width="10" style="5" customWidth="1"/>
    <col min="7691" max="7936" width="9.140625" style="5"/>
    <col min="7937" max="7937" width="5.28515625" style="5" customWidth="1"/>
    <col min="7938" max="7938" width="9.28515625" style="5" customWidth="1"/>
    <col min="7939" max="7939" width="17.5703125" style="5" customWidth="1"/>
    <col min="7940" max="7940" width="14.85546875" style="5" customWidth="1"/>
    <col min="7941" max="7941" width="17.7109375" style="5" customWidth="1"/>
    <col min="7942" max="7942" width="9.85546875" style="5" customWidth="1"/>
    <col min="7943" max="7943" width="8.85546875" style="5" customWidth="1"/>
    <col min="7944" max="7944" width="15.85546875" style="5" customWidth="1"/>
    <col min="7945" max="7945" width="10.5703125" style="5" customWidth="1"/>
    <col min="7946" max="7946" width="10" style="5" customWidth="1"/>
    <col min="7947" max="8192" width="9.140625" style="5"/>
    <col min="8193" max="8193" width="5.28515625" style="5" customWidth="1"/>
    <col min="8194" max="8194" width="9.28515625" style="5" customWidth="1"/>
    <col min="8195" max="8195" width="17.5703125" style="5" customWidth="1"/>
    <col min="8196" max="8196" width="14.85546875" style="5" customWidth="1"/>
    <col min="8197" max="8197" width="17.7109375" style="5" customWidth="1"/>
    <col min="8198" max="8198" width="9.85546875" style="5" customWidth="1"/>
    <col min="8199" max="8199" width="8.85546875" style="5" customWidth="1"/>
    <col min="8200" max="8200" width="15.85546875" style="5" customWidth="1"/>
    <col min="8201" max="8201" width="10.5703125" style="5" customWidth="1"/>
    <col min="8202" max="8202" width="10" style="5" customWidth="1"/>
    <col min="8203" max="8448" width="9.140625" style="5"/>
    <col min="8449" max="8449" width="5.28515625" style="5" customWidth="1"/>
    <col min="8450" max="8450" width="9.28515625" style="5" customWidth="1"/>
    <col min="8451" max="8451" width="17.5703125" style="5" customWidth="1"/>
    <col min="8452" max="8452" width="14.85546875" style="5" customWidth="1"/>
    <col min="8453" max="8453" width="17.7109375" style="5" customWidth="1"/>
    <col min="8454" max="8454" width="9.85546875" style="5" customWidth="1"/>
    <col min="8455" max="8455" width="8.85546875" style="5" customWidth="1"/>
    <col min="8456" max="8456" width="15.85546875" style="5" customWidth="1"/>
    <col min="8457" max="8457" width="10.5703125" style="5" customWidth="1"/>
    <col min="8458" max="8458" width="10" style="5" customWidth="1"/>
    <col min="8459" max="8704" width="9.140625" style="5"/>
    <col min="8705" max="8705" width="5.28515625" style="5" customWidth="1"/>
    <col min="8706" max="8706" width="9.28515625" style="5" customWidth="1"/>
    <col min="8707" max="8707" width="17.5703125" style="5" customWidth="1"/>
    <col min="8708" max="8708" width="14.85546875" style="5" customWidth="1"/>
    <col min="8709" max="8709" width="17.7109375" style="5" customWidth="1"/>
    <col min="8710" max="8710" width="9.85546875" style="5" customWidth="1"/>
    <col min="8711" max="8711" width="8.85546875" style="5" customWidth="1"/>
    <col min="8712" max="8712" width="15.85546875" style="5" customWidth="1"/>
    <col min="8713" max="8713" width="10.5703125" style="5" customWidth="1"/>
    <col min="8714" max="8714" width="10" style="5" customWidth="1"/>
    <col min="8715" max="8960" width="9.140625" style="5"/>
    <col min="8961" max="8961" width="5.28515625" style="5" customWidth="1"/>
    <col min="8962" max="8962" width="9.28515625" style="5" customWidth="1"/>
    <col min="8963" max="8963" width="17.5703125" style="5" customWidth="1"/>
    <col min="8964" max="8964" width="14.85546875" style="5" customWidth="1"/>
    <col min="8965" max="8965" width="17.7109375" style="5" customWidth="1"/>
    <col min="8966" max="8966" width="9.85546875" style="5" customWidth="1"/>
    <col min="8967" max="8967" width="8.85546875" style="5" customWidth="1"/>
    <col min="8968" max="8968" width="15.85546875" style="5" customWidth="1"/>
    <col min="8969" max="8969" width="10.5703125" style="5" customWidth="1"/>
    <col min="8970" max="8970" width="10" style="5" customWidth="1"/>
    <col min="8971" max="9216" width="9.140625" style="5"/>
    <col min="9217" max="9217" width="5.28515625" style="5" customWidth="1"/>
    <col min="9218" max="9218" width="9.28515625" style="5" customWidth="1"/>
    <col min="9219" max="9219" width="17.5703125" style="5" customWidth="1"/>
    <col min="9220" max="9220" width="14.85546875" style="5" customWidth="1"/>
    <col min="9221" max="9221" width="17.7109375" style="5" customWidth="1"/>
    <col min="9222" max="9222" width="9.85546875" style="5" customWidth="1"/>
    <col min="9223" max="9223" width="8.85546875" style="5" customWidth="1"/>
    <col min="9224" max="9224" width="15.85546875" style="5" customWidth="1"/>
    <col min="9225" max="9225" width="10.5703125" style="5" customWidth="1"/>
    <col min="9226" max="9226" width="10" style="5" customWidth="1"/>
    <col min="9227" max="9472" width="9.140625" style="5"/>
    <col min="9473" max="9473" width="5.28515625" style="5" customWidth="1"/>
    <col min="9474" max="9474" width="9.28515625" style="5" customWidth="1"/>
    <col min="9475" max="9475" width="17.5703125" style="5" customWidth="1"/>
    <col min="9476" max="9476" width="14.85546875" style="5" customWidth="1"/>
    <col min="9477" max="9477" width="17.7109375" style="5" customWidth="1"/>
    <col min="9478" max="9478" width="9.85546875" style="5" customWidth="1"/>
    <col min="9479" max="9479" width="8.85546875" style="5" customWidth="1"/>
    <col min="9480" max="9480" width="15.85546875" style="5" customWidth="1"/>
    <col min="9481" max="9481" width="10.5703125" style="5" customWidth="1"/>
    <col min="9482" max="9482" width="10" style="5" customWidth="1"/>
    <col min="9483" max="9728" width="9.140625" style="5"/>
    <col min="9729" max="9729" width="5.28515625" style="5" customWidth="1"/>
    <col min="9730" max="9730" width="9.28515625" style="5" customWidth="1"/>
    <col min="9731" max="9731" width="17.5703125" style="5" customWidth="1"/>
    <col min="9732" max="9732" width="14.85546875" style="5" customWidth="1"/>
    <col min="9733" max="9733" width="17.7109375" style="5" customWidth="1"/>
    <col min="9734" max="9734" width="9.85546875" style="5" customWidth="1"/>
    <col min="9735" max="9735" width="8.85546875" style="5" customWidth="1"/>
    <col min="9736" max="9736" width="15.85546875" style="5" customWidth="1"/>
    <col min="9737" max="9737" width="10.5703125" style="5" customWidth="1"/>
    <col min="9738" max="9738" width="10" style="5" customWidth="1"/>
    <col min="9739" max="9984" width="9.140625" style="5"/>
    <col min="9985" max="9985" width="5.28515625" style="5" customWidth="1"/>
    <col min="9986" max="9986" width="9.28515625" style="5" customWidth="1"/>
    <col min="9987" max="9987" width="17.5703125" style="5" customWidth="1"/>
    <col min="9988" max="9988" width="14.85546875" style="5" customWidth="1"/>
    <col min="9989" max="9989" width="17.7109375" style="5" customWidth="1"/>
    <col min="9990" max="9990" width="9.85546875" style="5" customWidth="1"/>
    <col min="9991" max="9991" width="8.85546875" style="5" customWidth="1"/>
    <col min="9992" max="9992" width="15.85546875" style="5" customWidth="1"/>
    <col min="9993" max="9993" width="10.5703125" style="5" customWidth="1"/>
    <col min="9994" max="9994" width="10" style="5" customWidth="1"/>
    <col min="9995" max="10240" width="9.140625" style="5"/>
    <col min="10241" max="10241" width="5.28515625" style="5" customWidth="1"/>
    <col min="10242" max="10242" width="9.28515625" style="5" customWidth="1"/>
    <col min="10243" max="10243" width="17.5703125" style="5" customWidth="1"/>
    <col min="10244" max="10244" width="14.85546875" style="5" customWidth="1"/>
    <col min="10245" max="10245" width="17.7109375" style="5" customWidth="1"/>
    <col min="10246" max="10246" width="9.85546875" style="5" customWidth="1"/>
    <col min="10247" max="10247" width="8.85546875" style="5" customWidth="1"/>
    <col min="10248" max="10248" width="15.85546875" style="5" customWidth="1"/>
    <col min="10249" max="10249" width="10.5703125" style="5" customWidth="1"/>
    <col min="10250" max="10250" width="10" style="5" customWidth="1"/>
    <col min="10251" max="10496" width="9.140625" style="5"/>
    <col min="10497" max="10497" width="5.28515625" style="5" customWidth="1"/>
    <col min="10498" max="10498" width="9.28515625" style="5" customWidth="1"/>
    <col min="10499" max="10499" width="17.5703125" style="5" customWidth="1"/>
    <col min="10500" max="10500" width="14.85546875" style="5" customWidth="1"/>
    <col min="10501" max="10501" width="17.7109375" style="5" customWidth="1"/>
    <col min="10502" max="10502" width="9.85546875" style="5" customWidth="1"/>
    <col min="10503" max="10503" width="8.85546875" style="5" customWidth="1"/>
    <col min="10504" max="10504" width="15.85546875" style="5" customWidth="1"/>
    <col min="10505" max="10505" width="10.5703125" style="5" customWidth="1"/>
    <col min="10506" max="10506" width="10" style="5" customWidth="1"/>
    <col min="10507" max="10752" width="9.140625" style="5"/>
    <col min="10753" max="10753" width="5.28515625" style="5" customWidth="1"/>
    <col min="10754" max="10754" width="9.28515625" style="5" customWidth="1"/>
    <col min="10755" max="10755" width="17.5703125" style="5" customWidth="1"/>
    <col min="10756" max="10756" width="14.85546875" style="5" customWidth="1"/>
    <col min="10757" max="10757" width="17.7109375" style="5" customWidth="1"/>
    <col min="10758" max="10758" width="9.85546875" style="5" customWidth="1"/>
    <col min="10759" max="10759" width="8.85546875" style="5" customWidth="1"/>
    <col min="10760" max="10760" width="15.85546875" style="5" customWidth="1"/>
    <col min="10761" max="10761" width="10.5703125" style="5" customWidth="1"/>
    <col min="10762" max="10762" width="10" style="5" customWidth="1"/>
    <col min="10763" max="11008" width="9.140625" style="5"/>
    <col min="11009" max="11009" width="5.28515625" style="5" customWidth="1"/>
    <col min="11010" max="11010" width="9.28515625" style="5" customWidth="1"/>
    <col min="11011" max="11011" width="17.5703125" style="5" customWidth="1"/>
    <col min="11012" max="11012" width="14.85546875" style="5" customWidth="1"/>
    <col min="11013" max="11013" width="17.7109375" style="5" customWidth="1"/>
    <col min="11014" max="11014" width="9.85546875" style="5" customWidth="1"/>
    <col min="11015" max="11015" width="8.85546875" style="5" customWidth="1"/>
    <col min="11016" max="11016" width="15.85546875" style="5" customWidth="1"/>
    <col min="11017" max="11017" width="10.5703125" style="5" customWidth="1"/>
    <col min="11018" max="11018" width="10" style="5" customWidth="1"/>
    <col min="11019" max="11264" width="9.140625" style="5"/>
    <col min="11265" max="11265" width="5.28515625" style="5" customWidth="1"/>
    <col min="11266" max="11266" width="9.28515625" style="5" customWidth="1"/>
    <col min="11267" max="11267" width="17.5703125" style="5" customWidth="1"/>
    <col min="11268" max="11268" width="14.85546875" style="5" customWidth="1"/>
    <col min="11269" max="11269" width="17.7109375" style="5" customWidth="1"/>
    <col min="11270" max="11270" width="9.85546875" style="5" customWidth="1"/>
    <col min="11271" max="11271" width="8.85546875" style="5" customWidth="1"/>
    <col min="11272" max="11272" width="15.85546875" style="5" customWidth="1"/>
    <col min="11273" max="11273" width="10.5703125" style="5" customWidth="1"/>
    <col min="11274" max="11274" width="10" style="5" customWidth="1"/>
    <col min="11275" max="11520" width="9.140625" style="5"/>
    <col min="11521" max="11521" width="5.28515625" style="5" customWidth="1"/>
    <col min="11522" max="11522" width="9.28515625" style="5" customWidth="1"/>
    <col min="11523" max="11523" width="17.5703125" style="5" customWidth="1"/>
    <col min="11524" max="11524" width="14.85546875" style="5" customWidth="1"/>
    <col min="11525" max="11525" width="17.7109375" style="5" customWidth="1"/>
    <col min="11526" max="11526" width="9.85546875" style="5" customWidth="1"/>
    <col min="11527" max="11527" width="8.85546875" style="5" customWidth="1"/>
    <col min="11528" max="11528" width="15.85546875" style="5" customWidth="1"/>
    <col min="11529" max="11529" width="10.5703125" style="5" customWidth="1"/>
    <col min="11530" max="11530" width="10" style="5" customWidth="1"/>
    <col min="11531" max="11776" width="9.140625" style="5"/>
    <col min="11777" max="11777" width="5.28515625" style="5" customWidth="1"/>
    <col min="11778" max="11778" width="9.28515625" style="5" customWidth="1"/>
    <col min="11779" max="11779" width="17.5703125" style="5" customWidth="1"/>
    <col min="11780" max="11780" width="14.85546875" style="5" customWidth="1"/>
    <col min="11781" max="11781" width="17.7109375" style="5" customWidth="1"/>
    <col min="11782" max="11782" width="9.85546875" style="5" customWidth="1"/>
    <col min="11783" max="11783" width="8.85546875" style="5" customWidth="1"/>
    <col min="11784" max="11784" width="15.85546875" style="5" customWidth="1"/>
    <col min="11785" max="11785" width="10.5703125" style="5" customWidth="1"/>
    <col min="11786" max="11786" width="10" style="5" customWidth="1"/>
    <col min="11787" max="12032" width="9.140625" style="5"/>
    <col min="12033" max="12033" width="5.28515625" style="5" customWidth="1"/>
    <col min="12034" max="12034" width="9.28515625" style="5" customWidth="1"/>
    <col min="12035" max="12035" width="17.5703125" style="5" customWidth="1"/>
    <col min="12036" max="12036" width="14.85546875" style="5" customWidth="1"/>
    <col min="12037" max="12037" width="17.7109375" style="5" customWidth="1"/>
    <col min="12038" max="12038" width="9.85546875" style="5" customWidth="1"/>
    <col min="12039" max="12039" width="8.85546875" style="5" customWidth="1"/>
    <col min="12040" max="12040" width="15.85546875" style="5" customWidth="1"/>
    <col min="12041" max="12041" width="10.5703125" style="5" customWidth="1"/>
    <col min="12042" max="12042" width="10" style="5" customWidth="1"/>
    <col min="12043" max="12288" width="9.140625" style="5"/>
    <col min="12289" max="12289" width="5.28515625" style="5" customWidth="1"/>
    <col min="12290" max="12290" width="9.28515625" style="5" customWidth="1"/>
    <col min="12291" max="12291" width="17.5703125" style="5" customWidth="1"/>
    <col min="12292" max="12292" width="14.85546875" style="5" customWidth="1"/>
    <col min="12293" max="12293" width="17.7109375" style="5" customWidth="1"/>
    <col min="12294" max="12294" width="9.85546875" style="5" customWidth="1"/>
    <col min="12295" max="12295" width="8.85546875" style="5" customWidth="1"/>
    <col min="12296" max="12296" width="15.85546875" style="5" customWidth="1"/>
    <col min="12297" max="12297" width="10.5703125" style="5" customWidth="1"/>
    <col min="12298" max="12298" width="10" style="5" customWidth="1"/>
    <col min="12299" max="12544" width="9.140625" style="5"/>
    <col min="12545" max="12545" width="5.28515625" style="5" customWidth="1"/>
    <col min="12546" max="12546" width="9.28515625" style="5" customWidth="1"/>
    <col min="12547" max="12547" width="17.5703125" style="5" customWidth="1"/>
    <col min="12548" max="12548" width="14.85546875" style="5" customWidth="1"/>
    <col min="12549" max="12549" width="17.7109375" style="5" customWidth="1"/>
    <col min="12550" max="12550" width="9.85546875" style="5" customWidth="1"/>
    <col min="12551" max="12551" width="8.85546875" style="5" customWidth="1"/>
    <col min="12552" max="12552" width="15.85546875" style="5" customWidth="1"/>
    <col min="12553" max="12553" width="10.5703125" style="5" customWidth="1"/>
    <col min="12554" max="12554" width="10" style="5" customWidth="1"/>
    <col min="12555" max="12800" width="9.140625" style="5"/>
    <col min="12801" max="12801" width="5.28515625" style="5" customWidth="1"/>
    <col min="12802" max="12802" width="9.28515625" style="5" customWidth="1"/>
    <col min="12803" max="12803" width="17.5703125" style="5" customWidth="1"/>
    <col min="12804" max="12804" width="14.85546875" style="5" customWidth="1"/>
    <col min="12805" max="12805" width="17.7109375" style="5" customWidth="1"/>
    <col min="12806" max="12806" width="9.85546875" style="5" customWidth="1"/>
    <col min="12807" max="12807" width="8.85546875" style="5" customWidth="1"/>
    <col min="12808" max="12808" width="15.85546875" style="5" customWidth="1"/>
    <col min="12809" max="12809" width="10.5703125" style="5" customWidth="1"/>
    <col min="12810" max="12810" width="10" style="5" customWidth="1"/>
    <col min="12811" max="13056" width="9.140625" style="5"/>
    <col min="13057" max="13057" width="5.28515625" style="5" customWidth="1"/>
    <col min="13058" max="13058" width="9.28515625" style="5" customWidth="1"/>
    <col min="13059" max="13059" width="17.5703125" style="5" customWidth="1"/>
    <col min="13060" max="13060" width="14.85546875" style="5" customWidth="1"/>
    <col min="13061" max="13061" width="17.7109375" style="5" customWidth="1"/>
    <col min="13062" max="13062" width="9.85546875" style="5" customWidth="1"/>
    <col min="13063" max="13063" width="8.85546875" style="5" customWidth="1"/>
    <col min="13064" max="13064" width="15.85546875" style="5" customWidth="1"/>
    <col min="13065" max="13065" width="10.5703125" style="5" customWidth="1"/>
    <col min="13066" max="13066" width="10" style="5" customWidth="1"/>
    <col min="13067" max="13312" width="9.140625" style="5"/>
    <col min="13313" max="13313" width="5.28515625" style="5" customWidth="1"/>
    <col min="13314" max="13314" width="9.28515625" style="5" customWidth="1"/>
    <col min="13315" max="13315" width="17.5703125" style="5" customWidth="1"/>
    <col min="13316" max="13316" width="14.85546875" style="5" customWidth="1"/>
    <col min="13317" max="13317" width="17.7109375" style="5" customWidth="1"/>
    <col min="13318" max="13318" width="9.85546875" style="5" customWidth="1"/>
    <col min="13319" max="13319" width="8.85546875" style="5" customWidth="1"/>
    <col min="13320" max="13320" width="15.85546875" style="5" customWidth="1"/>
    <col min="13321" max="13321" width="10.5703125" style="5" customWidth="1"/>
    <col min="13322" max="13322" width="10" style="5" customWidth="1"/>
    <col min="13323" max="13568" width="9.140625" style="5"/>
    <col min="13569" max="13569" width="5.28515625" style="5" customWidth="1"/>
    <col min="13570" max="13570" width="9.28515625" style="5" customWidth="1"/>
    <col min="13571" max="13571" width="17.5703125" style="5" customWidth="1"/>
    <col min="13572" max="13572" width="14.85546875" style="5" customWidth="1"/>
    <col min="13573" max="13573" width="17.7109375" style="5" customWidth="1"/>
    <col min="13574" max="13574" width="9.85546875" style="5" customWidth="1"/>
    <col min="13575" max="13575" width="8.85546875" style="5" customWidth="1"/>
    <col min="13576" max="13576" width="15.85546875" style="5" customWidth="1"/>
    <col min="13577" max="13577" width="10.5703125" style="5" customWidth="1"/>
    <col min="13578" max="13578" width="10" style="5" customWidth="1"/>
    <col min="13579" max="13824" width="9.140625" style="5"/>
    <col min="13825" max="13825" width="5.28515625" style="5" customWidth="1"/>
    <col min="13826" max="13826" width="9.28515625" style="5" customWidth="1"/>
    <col min="13827" max="13827" width="17.5703125" style="5" customWidth="1"/>
    <col min="13828" max="13828" width="14.85546875" style="5" customWidth="1"/>
    <col min="13829" max="13829" width="17.7109375" style="5" customWidth="1"/>
    <col min="13830" max="13830" width="9.85546875" style="5" customWidth="1"/>
    <col min="13831" max="13831" width="8.85546875" style="5" customWidth="1"/>
    <col min="13832" max="13832" width="15.85546875" style="5" customWidth="1"/>
    <col min="13833" max="13833" width="10.5703125" style="5" customWidth="1"/>
    <col min="13834" max="13834" width="10" style="5" customWidth="1"/>
    <col min="13835" max="14080" width="9.140625" style="5"/>
    <col min="14081" max="14081" width="5.28515625" style="5" customWidth="1"/>
    <col min="14082" max="14082" width="9.28515625" style="5" customWidth="1"/>
    <col min="14083" max="14083" width="17.5703125" style="5" customWidth="1"/>
    <col min="14084" max="14084" width="14.85546875" style="5" customWidth="1"/>
    <col min="14085" max="14085" width="17.7109375" style="5" customWidth="1"/>
    <col min="14086" max="14086" width="9.85546875" style="5" customWidth="1"/>
    <col min="14087" max="14087" width="8.85546875" style="5" customWidth="1"/>
    <col min="14088" max="14088" width="15.85546875" style="5" customWidth="1"/>
    <col min="14089" max="14089" width="10.5703125" style="5" customWidth="1"/>
    <col min="14090" max="14090" width="10" style="5" customWidth="1"/>
    <col min="14091" max="14336" width="9.140625" style="5"/>
    <col min="14337" max="14337" width="5.28515625" style="5" customWidth="1"/>
    <col min="14338" max="14338" width="9.28515625" style="5" customWidth="1"/>
    <col min="14339" max="14339" width="17.5703125" style="5" customWidth="1"/>
    <col min="14340" max="14340" width="14.85546875" style="5" customWidth="1"/>
    <col min="14341" max="14341" width="17.7109375" style="5" customWidth="1"/>
    <col min="14342" max="14342" width="9.85546875" style="5" customWidth="1"/>
    <col min="14343" max="14343" width="8.85546875" style="5" customWidth="1"/>
    <col min="14344" max="14344" width="15.85546875" style="5" customWidth="1"/>
    <col min="14345" max="14345" width="10.5703125" style="5" customWidth="1"/>
    <col min="14346" max="14346" width="10" style="5" customWidth="1"/>
    <col min="14347" max="14592" width="9.140625" style="5"/>
    <col min="14593" max="14593" width="5.28515625" style="5" customWidth="1"/>
    <col min="14594" max="14594" width="9.28515625" style="5" customWidth="1"/>
    <col min="14595" max="14595" width="17.5703125" style="5" customWidth="1"/>
    <col min="14596" max="14596" width="14.85546875" style="5" customWidth="1"/>
    <col min="14597" max="14597" width="17.7109375" style="5" customWidth="1"/>
    <col min="14598" max="14598" width="9.85546875" style="5" customWidth="1"/>
    <col min="14599" max="14599" width="8.85546875" style="5" customWidth="1"/>
    <col min="14600" max="14600" width="15.85546875" style="5" customWidth="1"/>
    <col min="14601" max="14601" width="10.5703125" style="5" customWidth="1"/>
    <col min="14602" max="14602" width="10" style="5" customWidth="1"/>
    <col min="14603" max="14848" width="9.140625" style="5"/>
    <col min="14849" max="14849" width="5.28515625" style="5" customWidth="1"/>
    <col min="14850" max="14850" width="9.28515625" style="5" customWidth="1"/>
    <col min="14851" max="14851" width="17.5703125" style="5" customWidth="1"/>
    <col min="14852" max="14852" width="14.85546875" style="5" customWidth="1"/>
    <col min="14853" max="14853" width="17.7109375" style="5" customWidth="1"/>
    <col min="14854" max="14854" width="9.85546875" style="5" customWidth="1"/>
    <col min="14855" max="14855" width="8.85546875" style="5" customWidth="1"/>
    <col min="14856" max="14856" width="15.85546875" style="5" customWidth="1"/>
    <col min="14857" max="14857" width="10.5703125" style="5" customWidth="1"/>
    <col min="14858" max="14858" width="10" style="5" customWidth="1"/>
    <col min="14859" max="15104" width="9.140625" style="5"/>
    <col min="15105" max="15105" width="5.28515625" style="5" customWidth="1"/>
    <col min="15106" max="15106" width="9.28515625" style="5" customWidth="1"/>
    <col min="15107" max="15107" width="17.5703125" style="5" customWidth="1"/>
    <col min="15108" max="15108" width="14.85546875" style="5" customWidth="1"/>
    <col min="15109" max="15109" width="17.7109375" style="5" customWidth="1"/>
    <col min="15110" max="15110" width="9.85546875" style="5" customWidth="1"/>
    <col min="15111" max="15111" width="8.85546875" style="5" customWidth="1"/>
    <col min="15112" max="15112" width="15.85546875" style="5" customWidth="1"/>
    <col min="15113" max="15113" width="10.5703125" style="5" customWidth="1"/>
    <col min="15114" max="15114" width="10" style="5" customWidth="1"/>
    <col min="15115" max="15360" width="9.140625" style="5"/>
    <col min="15361" max="15361" width="5.28515625" style="5" customWidth="1"/>
    <col min="15362" max="15362" width="9.28515625" style="5" customWidth="1"/>
    <col min="15363" max="15363" width="17.5703125" style="5" customWidth="1"/>
    <col min="15364" max="15364" width="14.85546875" style="5" customWidth="1"/>
    <col min="15365" max="15365" width="17.7109375" style="5" customWidth="1"/>
    <col min="15366" max="15366" width="9.85546875" style="5" customWidth="1"/>
    <col min="15367" max="15367" width="8.85546875" style="5" customWidth="1"/>
    <col min="15368" max="15368" width="15.85546875" style="5" customWidth="1"/>
    <col min="15369" max="15369" width="10.5703125" style="5" customWidth="1"/>
    <col min="15370" max="15370" width="10" style="5" customWidth="1"/>
    <col min="15371" max="15616" width="9.140625" style="5"/>
    <col min="15617" max="15617" width="5.28515625" style="5" customWidth="1"/>
    <col min="15618" max="15618" width="9.28515625" style="5" customWidth="1"/>
    <col min="15619" max="15619" width="17.5703125" style="5" customWidth="1"/>
    <col min="15620" max="15620" width="14.85546875" style="5" customWidth="1"/>
    <col min="15621" max="15621" width="17.7109375" style="5" customWidth="1"/>
    <col min="15622" max="15622" width="9.85546875" style="5" customWidth="1"/>
    <col min="15623" max="15623" width="8.85546875" style="5" customWidth="1"/>
    <col min="15624" max="15624" width="15.85546875" style="5" customWidth="1"/>
    <col min="15625" max="15625" width="10.5703125" style="5" customWidth="1"/>
    <col min="15626" max="15626" width="10" style="5" customWidth="1"/>
    <col min="15627" max="15872" width="9.140625" style="5"/>
    <col min="15873" max="15873" width="5.28515625" style="5" customWidth="1"/>
    <col min="15874" max="15874" width="9.28515625" style="5" customWidth="1"/>
    <col min="15875" max="15875" width="17.5703125" style="5" customWidth="1"/>
    <col min="15876" max="15876" width="14.85546875" style="5" customWidth="1"/>
    <col min="15877" max="15877" width="17.7109375" style="5" customWidth="1"/>
    <col min="15878" max="15878" width="9.85546875" style="5" customWidth="1"/>
    <col min="15879" max="15879" width="8.85546875" style="5" customWidth="1"/>
    <col min="15880" max="15880" width="15.85546875" style="5" customWidth="1"/>
    <col min="15881" max="15881" width="10.5703125" style="5" customWidth="1"/>
    <col min="15882" max="15882" width="10" style="5" customWidth="1"/>
    <col min="15883" max="16128" width="9.140625" style="5"/>
    <col min="16129" max="16129" width="5.28515625" style="5" customWidth="1"/>
    <col min="16130" max="16130" width="9.28515625" style="5" customWidth="1"/>
    <col min="16131" max="16131" width="17.5703125" style="5" customWidth="1"/>
    <col min="16132" max="16132" width="14.85546875" style="5" customWidth="1"/>
    <col min="16133" max="16133" width="17.7109375" style="5" customWidth="1"/>
    <col min="16134" max="16134" width="9.85546875" style="5" customWidth="1"/>
    <col min="16135" max="16135" width="8.85546875" style="5" customWidth="1"/>
    <col min="16136" max="16136" width="15.85546875" style="5" customWidth="1"/>
    <col min="16137" max="16137" width="10.5703125" style="5" customWidth="1"/>
    <col min="16138" max="16138" width="10" style="5" customWidth="1"/>
    <col min="16139" max="16384" width="9.140625" style="5"/>
  </cols>
  <sheetData>
    <row r="1" spans="1:10" ht="14.25" x14ac:dyDescent="0.2">
      <c r="C1" s="4" t="s">
        <v>67</v>
      </c>
      <c r="E1" s="4" t="s">
        <v>68</v>
      </c>
    </row>
    <row r="2" spans="1:10" ht="14.25" x14ac:dyDescent="0.2">
      <c r="F2" s="4"/>
    </row>
    <row r="3" spans="1:10" ht="14.25" x14ac:dyDescent="0.2">
      <c r="A3" s="4" t="s">
        <v>1</v>
      </c>
      <c r="F3" s="4" t="s">
        <v>2</v>
      </c>
    </row>
    <row r="4" spans="1:10" ht="14.25" x14ac:dyDescent="0.2">
      <c r="A4" s="4" t="s">
        <v>3</v>
      </c>
      <c r="F4" s="4"/>
    </row>
    <row r="5" spans="1:10" ht="14.25" x14ac:dyDescent="0.2">
      <c r="A5" s="51" t="s">
        <v>69</v>
      </c>
      <c r="B5" s="51"/>
      <c r="C5" s="51"/>
      <c r="D5" s="51"/>
      <c r="E5" s="51"/>
      <c r="F5" s="51"/>
      <c r="G5" s="51"/>
      <c r="H5" s="51"/>
      <c r="I5" s="51"/>
      <c r="J5" s="51"/>
    </row>
    <row r="6" spans="1:10" ht="14.25" x14ac:dyDescent="0.2">
      <c r="A6" s="4"/>
      <c r="F6" s="4"/>
    </row>
    <row r="7" spans="1:10" ht="14.25" x14ac:dyDescent="0.2">
      <c r="A7" s="6" t="s">
        <v>5</v>
      </c>
      <c r="F7" s="6" t="s">
        <v>70</v>
      </c>
    </row>
    <row r="8" spans="1:10" ht="14.25" x14ac:dyDescent="0.2">
      <c r="A8" s="6" t="s">
        <v>6</v>
      </c>
      <c r="F8" s="6" t="s">
        <v>6</v>
      </c>
    </row>
    <row r="9" spans="1:10" ht="15" x14ac:dyDescent="0.25">
      <c r="A9" s="6"/>
      <c r="I9" s="52"/>
    </row>
    <row r="10" spans="1:10" ht="15" x14ac:dyDescent="0.25">
      <c r="A10" s="148" t="s">
        <v>71</v>
      </c>
      <c r="B10" s="148"/>
      <c r="C10" s="148"/>
      <c r="D10" s="148"/>
      <c r="E10" s="148"/>
      <c r="F10" s="148"/>
      <c r="G10" s="148"/>
      <c r="H10" s="148"/>
      <c r="I10" s="52"/>
    </row>
    <row r="11" spans="1:10" ht="15" x14ac:dyDescent="0.25">
      <c r="A11" s="148" t="s">
        <v>72</v>
      </c>
      <c r="B11" s="148"/>
      <c r="C11" s="148"/>
      <c r="D11" s="148"/>
      <c r="E11" s="148"/>
      <c r="F11" s="148"/>
      <c r="G11" s="148"/>
      <c r="H11" s="148"/>
      <c r="I11" s="53"/>
    </row>
    <row r="12" spans="1:10" ht="45.6" customHeight="1" x14ac:dyDescent="0.2">
      <c r="A12" s="149" t="s">
        <v>73</v>
      </c>
      <c r="B12" s="149"/>
      <c r="C12" s="149"/>
      <c r="D12" s="149"/>
      <c r="E12" s="149"/>
      <c r="F12" s="149"/>
      <c r="G12" s="149"/>
      <c r="H12" s="149"/>
    </row>
    <row r="13" spans="1:10" ht="14.25" x14ac:dyDescent="0.2">
      <c r="A13" s="54"/>
      <c r="D13" s="55"/>
      <c r="E13" s="56" t="s">
        <v>9</v>
      </c>
    </row>
    <row r="14" spans="1:10" ht="38.25" x14ac:dyDescent="0.2">
      <c r="A14" s="57" t="s">
        <v>74</v>
      </c>
      <c r="B14" s="150" t="s">
        <v>75</v>
      </c>
      <c r="C14" s="151"/>
      <c r="D14" s="152" t="s">
        <v>76</v>
      </c>
      <c r="E14" s="153"/>
      <c r="F14" s="152" t="s">
        <v>77</v>
      </c>
      <c r="G14" s="153"/>
      <c r="H14" s="57" t="s">
        <v>78</v>
      </c>
    </row>
    <row r="15" spans="1:10" x14ac:dyDescent="0.2">
      <c r="A15" s="58">
        <v>1</v>
      </c>
      <c r="B15" s="154">
        <v>2</v>
      </c>
      <c r="C15" s="155"/>
      <c r="D15" s="154">
        <v>3</v>
      </c>
      <c r="E15" s="155"/>
      <c r="F15" s="154">
        <v>4</v>
      </c>
      <c r="G15" s="155"/>
      <c r="H15" s="58">
        <v>5</v>
      </c>
    </row>
    <row r="16" spans="1:10" ht="41.45" customHeight="1" x14ac:dyDescent="0.2">
      <c r="A16" s="156">
        <v>1</v>
      </c>
      <c r="B16" s="159" t="s">
        <v>79</v>
      </c>
      <c r="C16" s="160"/>
      <c r="D16" s="165" t="s">
        <v>80</v>
      </c>
      <c r="E16" s="166"/>
      <c r="F16" s="150" t="s">
        <v>81</v>
      </c>
      <c r="G16" s="151"/>
      <c r="H16" s="171">
        <f>E17*E18*E19*E20*E21*E22</f>
        <v>706.07460000000003</v>
      </c>
    </row>
    <row r="17" spans="1:8" ht="25.5" x14ac:dyDescent="0.2">
      <c r="A17" s="157"/>
      <c r="B17" s="161"/>
      <c r="C17" s="162"/>
      <c r="D17" s="59" t="s">
        <v>82</v>
      </c>
      <c r="E17" s="60">
        <v>0.4</v>
      </c>
      <c r="F17" s="167"/>
      <c r="G17" s="168"/>
      <c r="H17" s="172"/>
    </row>
    <row r="18" spans="1:8" ht="36" x14ac:dyDescent="0.2">
      <c r="A18" s="157"/>
      <c r="B18" s="161"/>
      <c r="C18" s="162"/>
      <c r="D18" s="61" t="s">
        <v>83</v>
      </c>
      <c r="E18" s="60">
        <v>2233</v>
      </c>
      <c r="F18" s="167"/>
      <c r="G18" s="168"/>
      <c r="H18" s="172"/>
    </row>
    <row r="19" spans="1:8" x14ac:dyDescent="0.2">
      <c r="A19" s="157"/>
      <c r="B19" s="161"/>
      <c r="C19" s="162"/>
      <c r="D19" s="59" t="s">
        <v>84</v>
      </c>
      <c r="E19" s="62">
        <v>0.5</v>
      </c>
      <c r="F19" s="167"/>
      <c r="G19" s="168"/>
      <c r="H19" s="172"/>
    </row>
    <row r="20" spans="1:8" x14ac:dyDescent="0.2">
      <c r="A20" s="157"/>
      <c r="B20" s="161"/>
      <c r="C20" s="162"/>
      <c r="D20" s="59" t="s">
        <v>85</v>
      </c>
      <c r="E20" s="60">
        <v>1.55</v>
      </c>
      <c r="F20" s="167"/>
      <c r="G20" s="168"/>
      <c r="H20" s="172"/>
    </row>
    <row r="21" spans="1:8" ht="25.5" x14ac:dyDescent="0.2">
      <c r="A21" s="157"/>
      <c r="B21" s="161"/>
      <c r="C21" s="162"/>
      <c r="D21" s="59" t="s">
        <v>86</v>
      </c>
      <c r="E21" s="60">
        <v>1.2</v>
      </c>
      <c r="F21" s="167"/>
      <c r="G21" s="168"/>
      <c r="H21" s="172"/>
    </row>
    <row r="22" spans="1:8" ht="25.5" x14ac:dyDescent="0.2">
      <c r="A22" s="158"/>
      <c r="B22" s="163"/>
      <c r="C22" s="164"/>
      <c r="D22" s="63" t="s">
        <v>87</v>
      </c>
      <c r="E22" s="64">
        <v>0.85</v>
      </c>
      <c r="F22" s="169"/>
      <c r="G22" s="170"/>
      <c r="H22" s="173"/>
    </row>
    <row r="23" spans="1:8" ht="46.15" customHeight="1" x14ac:dyDescent="0.2">
      <c r="A23" s="156">
        <v>2</v>
      </c>
      <c r="B23" s="159" t="s">
        <v>88</v>
      </c>
      <c r="C23" s="160"/>
      <c r="D23" s="165" t="s">
        <v>80</v>
      </c>
      <c r="E23" s="166"/>
      <c r="F23" s="150" t="s">
        <v>89</v>
      </c>
      <c r="G23" s="151"/>
      <c r="H23" s="171">
        <f>E24*E25*E26*E27*E28*E29*E30</f>
        <v>346.81746000000004</v>
      </c>
    </row>
    <row r="24" spans="1:8" ht="25.5" x14ac:dyDescent="0.2">
      <c r="A24" s="157"/>
      <c r="B24" s="161"/>
      <c r="C24" s="162"/>
      <c r="D24" s="59" t="s">
        <v>82</v>
      </c>
      <c r="E24" s="60">
        <v>0.4</v>
      </c>
      <c r="F24" s="167"/>
      <c r="G24" s="168"/>
      <c r="H24" s="172"/>
    </row>
    <row r="25" spans="1:8" ht="36" x14ac:dyDescent="0.2">
      <c r="A25" s="157"/>
      <c r="B25" s="161"/>
      <c r="C25" s="162"/>
      <c r="D25" s="61" t="s">
        <v>83</v>
      </c>
      <c r="E25" s="60">
        <v>737</v>
      </c>
      <c r="F25" s="167"/>
      <c r="G25" s="168"/>
      <c r="H25" s="172"/>
    </row>
    <row r="26" spans="1:8" x14ac:dyDescent="0.2">
      <c r="A26" s="157"/>
      <c r="B26" s="161"/>
      <c r="C26" s="162"/>
      <c r="D26" s="59" t="s">
        <v>84</v>
      </c>
      <c r="E26" s="62">
        <v>0.5</v>
      </c>
      <c r="F26" s="167"/>
      <c r="G26" s="168"/>
      <c r="H26" s="172"/>
    </row>
    <row r="27" spans="1:8" x14ac:dyDescent="0.2">
      <c r="A27" s="157"/>
      <c r="B27" s="161"/>
      <c r="C27" s="162"/>
      <c r="D27" s="59" t="s">
        <v>90</v>
      </c>
      <c r="E27" s="62">
        <v>1.55</v>
      </c>
      <c r="F27" s="167"/>
      <c r="G27" s="168"/>
      <c r="H27" s="172"/>
    </row>
    <row r="28" spans="1:8" x14ac:dyDescent="0.2">
      <c r="A28" s="157"/>
      <c r="B28" s="161"/>
      <c r="C28" s="162"/>
      <c r="D28" s="59" t="s">
        <v>91</v>
      </c>
      <c r="E28" s="62">
        <v>1.1499999999999999</v>
      </c>
      <c r="F28" s="167"/>
      <c r="G28" s="168"/>
      <c r="H28" s="172"/>
    </row>
    <row r="29" spans="1:8" ht="25.5" x14ac:dyDescent="0.2">
      <c r="A29" s="157"/>
      <c r="B29" s="161"/>
      <c r="C29" s="162"/>
      <c r="D29" s="59" t="s">
        <v>92</v>
      </c>
      <c r="E29" s="60">
        <v>1.1000000000000001</v>
      </c>
      <c r="F29" s="167"/>
      <c r="G29" s="168"/>
      <c r="H29" s="172"/>
    </row>
    <row r="30" spans="1:8" ht="25.5" x14ac:dyDescent="0.2">
      <c r="A30" s="158"/>
      <c r="B30" s="163"/>
      <c r="C30" s="164"/>
      <c r="D30" s="63" t="s">
        <v>93</v>
      </c>
      <c r="E30" s="64">
        <v>1.2</v>
      </c>
      <c r="F30" s="169"/>
      <c r="G30" s="170"/>
      <c r="H30" s="173"/>
    </row>
    <row r="31" spans="1:8" ht="44.45" customHeight="1" x14ac:dyDescent="0.2">
      <c r="A31" s="156">
        <v>3</v>
      </c>
      <c r="B31" s="159" t="s">
        <v>94</v>
      </c>
      <c r="C31" s="160"/>
      <c r="D31" s="165" t="s">
        <v>80</v>
      </c>
      <c r="E31" s="166"/>
      <c r="F31" s="150" t="s">
        <v>95</v>
      </c>
      <c r="G31" s="151"/>
      <c r="H31" s="171">
        <f>E32*E33*E34*E35*E36</f>
        <v>2596.002</v>
      </c>
    </row>
    <row r="32" spans="1:8" ht="25.5" x14ac:dyDescent="0.2">
      <c r="A32" s="157"/>
      <c r="B32" s="161"/>
      <c r="C32" s="162"/>
      <c r="D32" s="59" t="s">
        <v>82</v>
      </c>
      <c r="E32" s="60">
        <v>0.5</v>
      </c>
      <c r="F32" s="167"/>
      <c r="G32" s="168"/>
      <c r="H32" s="172"/>
    </row>
    <row r="33" spans="1:8" ht="36" x14ac:dyDescent="0.2">
      <c r="A33" s="157"/>
      <c r="B33" s="161"/>
      <c r="C33" s="162"/>
      <c r="D33" s="61" t="s">
        <v>83</v>
      </c>
      <c r="E33" s="60">
        <v>3284</v>
      </c>
      <c r="F33" s="167"/>
      <c r="G33" s="168"/>
      <c r="H33" s="172"/>
    </row>
    <row r="34" spans="1:8" x14ac:dyDescent="0.2">
      <c r="A34" s="157"/>
      <c r="B34" s="161"/>
      <c r="C34" s="162"/>
      <c r="D34" s="59" t="s">
        <v>96</v>
      </c>
      <c r="E34" s="60">
        <v>1.55</v>
      </c>
      <c r="F34" s="167"/>
      <c r="G34" s="168"/>
      <c r="H34" s="172"/>
    </row>
    <row r="35" spans="1:8" ht="25.5" x14ac:dyDescent="0.2">
      <c r="A35" s="157"/>
      <c r="B35" s="161"/>
      <c r="C35" s="162"/>
      <c r="D35" s="59" t="s">
        <v>97</v>
      </c>
      <c r="E35" s="60">
        <v>1.2</v>
      </c>
      <c r="F35" s="167"/>
      <c r="G35" s="168"/>
      <c r="H35" s="172"/>
    </row>
    <row r="36" spans="1:8" ht="25.5" x14ac:dyDescent="0.2">
      <c r="A36" s="158"/>
      <c r="B36" s="163"/>
      <c r="C36" s="164"/>
      <c r="D36" s="65" t="s">
        <v>98</v>
      </c>
      <c r="E36" s="66">
        <v>0.85</v>
      </c>
      <c r="F36" s="169"/>
      <c r="G36" s="170"/>
      <c r="H36" s="173"/>
    </row>
    <row r="37" spans="1:8" ht="44.45" customHeight="1" x14ac:dyDescent="0.2">
      <c r="A37" s="156">
        <v>4</v>
      </c>
      <c r="B37" s="159" t="s">
        <v>88</v>
      </c>
      <c r="C37" s="160"/>
      <c r="D37" s="174" t="s">
        <v>80</v>
      </c>
      <c r="E37" s="175"/>
      <c r="F37" s="150" t="s">
        <v>99</v>
      </c>
      <c r="G37" s="151"/>
      <c r="H37" s="176">
        <f>E38*E39*E40*E41*E42*E43</f>
        <v>1255.2721500000002</v>
      </c>
    </row>
    <row r="38" spans="1:8" ht="25.5" x14ac:dyDescent="0.2">
      <c r="A38" s="157"/>
      <c r="B38" s="161"/>
      <c r="C38" s="162"/>
      <c r="D38" s="59" t="s">
        <v>82</v>
      </c>
      <c r="E38" s="60">
        <v>0.5</v>
      </c>
      <c r="F38" s="167"/>
      <c r="G38" s="168"/>
      <c r="H38" s="177"/>
    </row>
    <row r="39" spans="1:8" ht="36" x14ac:dyDescent="0.2">
      <c r="A39" s="157"/>
      <c r="B39" s="161"/>
      <c r="C39" s="162"/>
      <c r="D39" s="61" t="s">
        <v>83</v>
      </c>
      <c r="E39" s="60">
        <v>1067</v>
      </c>
      <c r="F39" s="167"/>
      <c r="G39" s="168"/>
      <c r="H39" s="177"/>
    </row>
    <row r="40" spans="1:8" x14ac:dyDescent="0.2">
      <c r="A40" s="157"/>
      <c r="B40" s="161"/>
      <c r="C40" s="162"/>
      <c r="D40" s="59" t="s">
        <v>100</v>
      </c>
      <c r="E40" s="62">
        <v>1.55</v>
      </c>
      <c r="F40" s="167"/>
      <c r="G40" s="168"/>
      <c r="H40" s="177"/>
    </row>
    <row r="41" spans="1:8" x14ac:dyDescent="0.2">
      <c r="A41" s="157"/>
      <c r="B41" s="161"/>
      <c r="C41" s="162"/>
      <c r="D41" s="59" t="s">
        <v>101</v>
      </c>
      <c r="E41" s="62">
        <v>1.1499999999999999</v>
      </c>
      <c r="F41" s="167"/>
      <c r="G41" s="168"/>
      <c r="H41" s="177"/>
    </row>
    <row r="42" spans="1:8" ht="25.5" x14ac:dyDescent="0.2">
      <c r="A42" s="157"/>
      <c r="B42" s="161"/>
      <c r="C42" s="162"/>
      <c r="D42" s="59" t="s">
        <v>102</v>
      </c>
      <c r="E42" s="60">
        <v>1.1000000000000001</v>
      </c>
      <c r="F42" s="167"/>
      <c r="G42" s="168"/>
      <c r="H42" s="177"/>
    </row>
    <row r="43" spans="1:8" ht="24" x14ac:dyDescent="0.2">
      <c r="A43" s="158"/>
      <c r="B43" s="163"/>
      <c r="C43" s="164"/>
      <c r="D43" s="67" t="s">
        <v>103</v>
      </c>
      <c r="E43" s="64">
        <v>1.2</v>
      </c>
      <c r="F43" s="169"/>
      <c r="G43" s="170"/>
      <c r="H43" s="178"/>
    </row>
    <row r="44" spans="1:8" ht="45" customHeight="1" x14ac:dyDescent="0.2">
      <c r="A44" s="156">
        <v>5</v>
      </c>
      <c r="B44" s="159" t="s">
        <v>104</v>
      </c>
      <c r="C44" s="160"/>
      <c r="D44" s="174" t="s">
        <v>105</v>
      </c>
      <c r="E44" s="175"/>
      <c r="F44" s="150" t="s">
        <v>106</v>
      </c>
      <c r="G44" s="151"/>
      <c r="H44" s="171">
        <f>E45*E46*E47</f>
        <v>347.13</v>
      </c>
    </row>
    <row r="45" spans="1:8" ht="25.5" x14ac:dyDescent="0.2">
      <c r="A45" s="157"/>
      <c r="B45" s="161"/>
      <c r="C45" s="162"/>
      <c r="D45" s="59" t="s">
        <v>82</v>
      </c>
      <c r="E45" s="60">
        <v>0.9</v>
      </c>
      <c r="F45" s="167"/>
      <c r="G45" s="168"/>
      <c r="H45" s="172"/>
    </row>
    <row r="46" spans="1:8" ht="48" x14ac:dyDescent="0.2">
      <c r="A46" s="157"/>
      <c r="B46" s="161"/>
      <c r="C46" s="162"/>
      <c r="D46" s="61" t="s">
        <v>107</v>
      </c>
      <c r="E46" s="60">
        <v>551</v>
      </c>
      <c r="F46" s="167"/>
      <c r="G46" s="168"/>
      <c r="H46" s="172"/>
    </row>
    <row r="47" spans="1:8" ht="25.5" x14ac:dyDescent="0.2">
      <c r="A47" s="158"/>
      <c r="B47" s="163"/>
      <c r="C47" s="164"/>
      <c r="D47" s="63" t="s">
        <v>108</v>
      </c>
      <c r="E47" s="68">
        <v>0.7</v>
      </c>
      <c r="F47" s="169"/>
      <c r="G47" s="170"/>
      <c r="H47" s="173"/>
    </row>
    <row r="48" spans="1:8" ht="33" customHeight="1" x14ac:dyDescent="0.2">
      <c r="A48" s="156">
        <v>6</v>
      </c>
      <c r="B48" s="159" t="s">
        <v>109</v>
      </c>
      <c r="C48" s="160"/>
      <c r="D48" s="179" t="s">
        <v>110</v>
      </c>
      <c r="E48" s="180"/>
      <c r="F48" s="150" t="s">
        <v>111</v>
      </c>
      <c r="G48" s="151"/>
      <c r="H48" s="171">
        <f>E49*10</f>
        <v>4800</v>
      </c>
    </row>
    <row r="49" spans="1:256" ht="36" x14ac:dyDescent="0.2">
      <c r="A49" s="158"/>
      <c r="B49" s="163"/>
      <c r="C49" s="164"/>
      <c r="D49" s="69" t="s">
        <v>112</v>
      </c>
      <c r="E49" s="64">
        <v>480</v>
      </c>
      <c r="F49" s="169"/>
      <c r="G49" s="170"/>
      <c r="H49" s="173"/>
    </row>
    <row r="50" spans="1:256" ht="43.9" customHeight="1" x14ac:dyDescent="0.2">
      <c r="A50" s="156">
        <v>7</v>
      </c>
      <c r="B50" s="159" t="s">
        <v>113</v>
      </c>
      <c r="C50" s="160"/>
      <c r="D50" s="174" t="s">
        <v>114</v>
      </c>
      <c r="E50" s="175"/>
      <c r="F50" s="150" t="s">
        <v>115</v>
      </c>
      <c r="G50" s="151"/>
      <c r="H50" s="171">
        <f>0.0875*(H16+H31)</f>
        <v>288.93170249999997</v>
      </c>
    </row>
    <row r="51" spans="1:256" ht="36" x14ac:dyDescent="0.2">
      <c r="A51" s="158"/>
      <c r="B51" s="163"/>
      <c r="C51" s="164"/>
      <c r="D51" s="69" t="s">
        <v>116</v>
      </c>
      <c r="E51" s="64"/>
      <c r="F51" s="169"/>
      <c r="G51" s="170"/>
      <c r="H51" s="173"/>
    </row>
    <row r="52" spans="1:256" ht="39" customHeight="1" x14ac:dyDescent="0.2">
      <c r="A52" s="156">
        <v>8</v>
      </c>
      <c r="B52" s="159" t="s">
        <v>117</v>
      </c>
      <c r="C52" s="160"/>
      <c r="D52" s="174" t="s">
        <v>114</v>
      </c>
      <c r="E52" s="175"/>
      <c r="F52" s="150" t="s">
        <v>118</v>
      </c>
      <c r="G52" s="151"/>
      <c r="H52" s="176">
        <f>0.06*(H16+H31+H50)*2.5</f>
        <v>538.65124537499992</v>
      </c>
    </row>
    <row r="53" spans="1:256" ht="36" x14ac:dyDescent="0.2">
      <c r="A53" s="158"/>
      <c r="B53" s="163"/>
      <c r="C53" s="164"/>
      <c r="D53" s="70" t="s">
        <v>119</v>
      </c>
      <c r="E53" s="71" t="s">
        <v>120</v>
      </c>
      <c r="F53" s="169"/>
      <c r="G53" s="170"/>
      <c r="H53" s="178"/>
    </row>
    <row r="54" spans="1:256" ht="14.25" x14ac:dyDescent="0.2">
      <c r="A54" s="57">
        <v>9</v>
      </c>
      <c r="B54" s="181" t="s">
        <v>121</v>
      </c>
      <c r="C54" s="182"/>
      <c r="D54" s="183"/>
      <c r="E54" s="184"/>
      <c r="F54" s="152" t="s">
        <v>122</v>
      </c>
      <c r="G54" s="153"/>
      <c r="H54" s="72">
        <f>SUM(H16:H53)</f>
        <v>10878.879157875001</v>
      </c>
      <c r="J54" s="73"/>
      <c r="K54" s="74"/>
    </row>
    <row r="55" spans="1:256" ht="55.9" customHeight="1" x14ac:dyDescent="0.2">
      <c r="A55" s="57">
        <v>10</v>
      </c>
      <c r="B55" s="181" t="s">
        <v>123</v>
      </c>
      <c r="C55" s="182"/>
      <c r="D55" s="183" t="s">
        <v>124</v>
      </c>
      <c r="E55" s="184"/>
      <c r="F55" s="152" t="s">
        <v>125</v>
      </c>
      <c r="G55" s="153"/>
      <c r="H55" s="72">
        <f>4.6*H54</f>
        <v>50042.844126224998</v>
      </c>
    </row>
    <row r="56" spans="1:256" ht="51" customHeight="1" x14ac:dyDescent="0.2">
      <c r="A56" s="57">
        <v>11</v>
      </c>
      <c r="B56" s="181" t="s">
        <v>126</v>
      </c>
      <c r="C56" s="182"/>
      <c r="D56" s="183" t="s">
        <v>127</v>
      </c>
      <c r="E56" s="184"/>
      <c r="F56" s="185" t="s">
        <v>128</v>
      </c>
      <c r="G56" s="186"/>
      <c r="H56" s="72">
        <f>1*2400</f>
        <v>2400</v>
      </c>
    </row>
    <row r="57" spans="1:256" x14ac:dyDescent="0.2">
      <c r="A57" s="57">
        <v>12</v>
      </c>
      <c r="B57" s="187" t="s">
        <v>129</v>
      </c>
      <c r="C57" s="182"/>
      <c r="D57" s="183"/>
      <c r="E57" s="184"/>
      <c r="F57" s="152" t="s">
        <v>130</v>
      </c>
      <c r="G57" s="153"/>
      <c r="H57" s="75">
        <f>H55+H56</f>
        <v>52442.844126224998</v>
      </c>
    </row>
    <row r="58" spans="1:256" s="76" customForma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row>
    <row r="60" spans="1:256" x14ac:dyDescent="0.2">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76"/>
      <c r="AK60" s="76"/>
      <c r="AL60" s="76"/>
      <c r="AM60" s="76"/>
      <c r="AN60" s="76"/>
      <c r="AO60" s="76"/>
      <c r="AP60" s="76"/>
      <c r="AQ60" s="76"/>
      <c r="AR60" s="76"/>
      <c r="AS60" s="76"/>
      <c r="AT60" s="76"/>
      <c r="AU60" s="76"/>
      <c r="AV60" s="76"/>
      <c r="AW60" s="76"/>
      <c r="AX60" s="76"/>
      <c r="AY60" s="76"/>
      <c r="AZ60" s="76"/>
      <c r="BA60" s="76"/>
      <c r="BB60" s="76"/>
      <c r="BC60" s="76"/>
      <c r="BD60" s="76"/>
      <c r="BE60" s="76"/>
      <c r="BF60" s="76"/>
      <c r="BG60" s="76"/>
      <c r="BH60" s="76"/>
      <c r="BI60" s="76"/>
      <c r="BJ60" s="76"/>
      <c r="BK60" s="76"/>
      <c r="BL60" s="76"/>
      <c r="BM60" s="76"/>
      <c r="BN60" s="76"/>
      <c r="BO60" s="76"/>
      <c r="BP60" s="76"/>
      <c r="BQ60" s="76"/>
      <c r="BR60" s="76"/>
      <c r="BS60" s="76"/>
      <c r="BT60" s="76"/>
      <c r="BU60" s="76"/>
      <c r="BV60" s="76"/>
      <c r="BW60" s="76"/>
      <c r="BX60" s="76"/>
      <c r="BY60" s="76"/>
      <c r="BZ60" s="76"/>
      <c r="CA60" s="76"/>
      <c r="CB60" s="76"/>
      <c r="CC60" s="76"/>
      <c r="CD60" s="76"/>
      <c r="CE60" s="76"/>
      <c r="CF60" s="76"/>
      <c r="CG60" s="76"/>
      <c r="CH60" s="76"/>
      <c r="CI60" s="76"/>
      <c r="CJ60" s="76"/>
      <c r="CK60" s="76"/>
      <c r="CL60" s="76"/>
      <c r="CM60" s="76"/>
      <c r="CN60" s="76"/>
      <c r="CO60" s="76"/>
      <c r="CP60" s="76"/>
      <c r="CQ60" s="76"/>
      <c r="CR60" s="76"/>
      <c r="CS60" s="76"/>
      <c r="CT60" s="76"/>
      <c r="CU60" s="76"/>
      <c r="CV60" s="76"/>
      <c r="CW60" s="76"/>
      <c r="CX60" s="76"/>
      <c r="CY60" s="76"/>
      <c r="CZ60" s="76"/>
      <c r="DA60" s="76"/>
      <c r="DB60" s="76"/>
      <c r="DC60" s="76"/>
      <c r="DD60" s="76"/>
      <c r="DE60" s="76"/>
      <c r="DF60" s="76"/>
      <c r="DG60" s="76"/>
      <c r="DH60" s="76"/>
      <c r="DI60" s="76"/>
      <c r="DJ60" s="76"/>
      <c r="DK60" s="76"/>
      <c r="DL60" s="76"/>
      <c r="DM60" s="76"/>
      <c r="DN60" s="76"/>
      <c r="DO60" s="76"/>
      <c r="DP60" s="76"/>
      <c r="DQ60" s="76"/>
      <c r="DR60" s="76"/>
      <c r="DS60" s="76"/>
      <c r="DT60" s="76"/>
      <c r="DU60" s="76"/>
      <c r="DV60" s="76"/>
      <c r="DW60" s="76"/>
      <c r="DX60" s="76"/>
      <c r="DY60" s="76"/>
      <c r="DZ60" s="76"/>
      <c r="EA60" s="76"/>
      <c r="EB60" s="76"/>
      <c r="EC60" s="76"/>
      <c r="ED60" s="76"/>
      <c r="EE60" s="76"/>
      <c r="EF60" s="76"/>
      <c r="EG60" s="76"/>
      <c r="EH60" s="76"/>
      <c r="EI60" s="76"/>
      <c r="EJ60" s="76"/>
      <c r="EK60" s="76"/>
      <c r="EL60" s="76"/>
      <c r="EM60" s="76"/>
      <c r="EN60" s="76"/>
      <c r="EO60" s="76"/>
      <c r="EP60" s="76"/>
      <c r="EQ60" s="76"/>
      <c r="ER60" s="76"/>
      <c r="ES60" s="76"/>
      <c r="ET60" s="76"/>
      <c r="EU60" s="76"/>
      <c r="EV60" s="76"/>
      <c r="EW60" s="76"/>
      <c r="EX60" s="76"/>
      <c r="EY60" s="76"/>
      <c r="EZ60" s="76"/>
      <c r="FA60" s="76"/>
      <c r="FB60" s="76"/>
      <c r="FC60" s="76"/>
      <c r="FD60" s="76"/>
      <c r="FE60" s="76"/>
      <c r="FF60" s="76"/>
      <c r="FG60" s="76"/>
      <c r="FH60" s="76"/>
      <c r="FI60" s="76"/>
      <c r="FJ60" s="76"/>
      <c r="FK60" s="76"/>
      <c r="FL60" s="76"/>
      <c r="FM60" s="76"/>
      <c r="FN60" s="76"/>
      <c r="FO60" s="76"/>
      <c r="FP60" s="76"/>
      <c r="FQ60" s="76"/>
      <c r="FR60" s="76"/>
      <c r="FS60" s="76"/>
      <c r="FT60" s="76"/>
      <c r="FU60" s="76"/>
      <c r="FV60" s="76"/>
      <c r="FW60" s="76"/>
      <c r="FX60" s="76"/>
      <c r="FY60" s="76"/>
      <c r="FZ60" s="76"/>
      <c r="GA60" s="76"/>
      <c r="GB60" s="76"/>
      <c r="GC60" s="76"/>
      <c r="GD60" s="76"/>
      <c r="GE60" s="76"/>
      <c r="GF60" s="76"/>
      <c r="GG60" s="76"/>
      <c r="GH60" s="76"/>
      <c r="GI60" s="76"/>
      <c r="GJ60" s="76"/>
      <c r="GK60" s="76"/>
      <c r="GL60" s="76"/>
      <c r="GM60" s="76"/>
      <c r="GN60" s="76"/>
      <c r="GO60" s="76"/>
      <c r="GP60" s="76"/>
      <c r="GQ60" s="76"/>
      <c r="GR60" s="76"/>
      <c r="GS60" s="76"/>
      <c r="GT60" s="76"/>
      <c r="GU60" s="76"/>
      <c r="GV60" s="76"/>
      <c r="GW60" s="76"/>
      <c r="GX60" s="76"/>
      <c r="GY60" s="76"/>
      <c r="GZ60" s="76"/>
      <c r="HA60" s="76"/>
      <c r="HB60" s="76"/>
      <c r="HC60" s="76"/>
      <c r="HD60" s="76"/>
      <c r="HE60" s="76"/>
      <c r="HF60" s="76"/>
      <c r="HG60" s="76"/>
      <c r="HH60" s="76"/>
      <c r="HI60" s="76"/>
      <c r="HJ60" s="76"/>
      <c r="HK60" s="76"/>
      <c r="HL60" s="76"/>
      <c r="HM60" s="76"/>
      <c r="HN60" s="76"/>
      <c r="HO60" s="76"/>
      <c r="HP60" s="76"/>
      <c r="HQ60" s="76"/>
      <c r="HR60" s="76"/>
      <c r="HS60" s="76"/>
      <c r="HT60" s="76"/>
      <c r="HU60" s="76"/>
      <c r="HV60" s="76"/>
      <c r="HW60" s="76"/>
      <c r="HX60" s="76"/>
      <c r="HY60" s="76"/>
      <c r="HZ60" s="76"/>
      <c r="IA60" s="76"/>
      <c r="IB60" s="76"/>
      <c r="IC60" s="76"/>
      <c r="ID60" s="76"/>
      <c r="IE60" s="76"/>
      <c r="IF60" s="76"/>
      <c r="IG60" s="76"/>
      <c r="IH60" s="76"/>
      <c r="II60" s="76"/>
      <c r="IJ60" s="76"/>
      <c r="IK60" s="76"/>
      <c r="IL60" s="76"/>
      <c r="IM60" s="76"/>
      <c r="IN60" s="76"/>
      <c r="IO60" s="76"/>
      <c r="IP60" s="76"/>
      <c r="IQ60" s="76"/>
      <c r="IR60" s="76"/>
      <c r="IS60" s="76"/>
      <c r="IT60" s="76"/>
      <c r="IU60" s="76"/>
      <c r="IV60" s="76"/>
    </row>
    <row r="61" spans="1:256" s="76" customFormat="1" x14ac:dyDescent="0.2">
      <c r="B61" s="77" t="s">
        <v>62</v>
      </c>
      <c r="C61" s="77"/>
      <c r="D61" s="78" t="s">
        <v>131</v>
      </c>
      <c r="F61" s="77" t="s">
        <v>63</v>
      </c>
      <c r="H61" s="79"/>
    </row>
  </sheetData>
  <mergeCells count="61">
    <mergeCell ref="B56:C56"/>
    <mergeCell ref="D56:E56"/>
    <mergeCell ref="F56:G56"/>
    <mergeCell ref="B57:C57"/>
    <mergeCell ref="D57:E57"/>
    <mergeCell ref="F57:G57"/>
    <mergeCell ref="B54:C54"/>
    <mergeCell ref="D54:E54"/>
    <mergeCell ref="F54:G54"/>
    <mergeCell ref="B55:C55"/>
    <mergeCell ref="D55:E55"/>
    <mergeCell ref="F55:G55"/>
    <mergeCell ref="A50:A51"/>
    <mergeCell ref="B50:C51"/>
    <mergeCell ref="D50:E50"/>
    <mergeCell ref="F50:G51"/>
    <mergeCell ref="H50:H51"/>
    <mergeCell ref="A52:A53"/>
    <mergeCell ref="B52:C53"/>
    <mergeCell ref="D52:E52"/>
    <mergeCell ref="F52:G53"/>
    <mergeCell ref="H52:H53"/>
    <mergeCell ref="A44:A47"/>
    <mergeCell ref="B44:C47"/>
    <mergeCell ref="D44:E44"/>
    <mergeCell ref="F44:G47"/>
    <mergeCell ref="H44:H47"/>
    <mergeCell ref="A48:A49"/>
    <mergeCell ref="B48:C49"/>
    <mergeCell ref="D48:E48"/>
    <mergeCell ref="F48:G49"/>
    <mergeCell ref="H48:H49"/>
    <mergeCell ref="A31:A36"/>
    <mergeCell ref="B31:C36"/>
    <mergeCell ref="D31:E31"/>
    <mergeCell ref="F31:G36"/>
    <mergeCell ref="H31:H36"/>
    <mergeCell ref="A37:A43"/>
    <mergeCell ref="B37:C43"/>
    <mergeCell ref="D37:E37"/>
    <mergeCell ref="F37:G43"/>
    <mergeCell ref="H37:H43"/>
    <mergeCell ref="H16:H22"/>
    <mergeCell ref="A23:A30"/>
    <mergeCell ref="B23:C30"/>
    <mergeCell ref="D23:E23"/>
    <mergeCell ref="F23:G30"/>
    <mergeCell ref="H23:H30"/>
    <mergeCell ref="B15:C15"/>
    <mergeCell ref="D15:E15"/>
    <mergeCell ref="F15:G15"/>
    <mergeCell ref="A16:A22"/>
    <mergeCell ref="B16:C22"/>
    <mergeCell ref="D16:E16"/>
    <mergeCell ref="F16:G22"/>
    <mergeCell ref="A10:H10"/>
    <mergeCell ref="A11:H11"/>
    <mergeCell ref="A12:H12"/>
    <mergeCell ref="B14:C14"/>
    <mergeCell ref="D14:E14"/>
    <mergeCell ref="F14:G14"/>
  </mergeCells>
  <pageMargins left="0.70866141732283472" right="0.31496062992125984" top="0.74803149606299213" bottom="0.39370078740157483" header="0.31496062992125984" footer="0.31496062992125984"/>
  <pageSetup paperSize="9" orientation="portrait" r:id="rId1"/>
  <headerFooter>
    <oddFooter>&amp;RСтраница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ТП-186 Т Плюс</vt:lpstr>
      <vt:lpstr>геод Т Плюс 0,9га</vt:lpstr>
      <vt:lpstr>Лист1</vt:lpstr>
      <vt:lpstr>'геод Т Плюс 0,9га'!Заголовки_для_печати</vt:lpstr>
      <vt:lpstr>'ТП-186 Т Плюс'!Заголовки_для_печати</vt:lpstr>
      <vt:lpstr>'геод Т Плюс 0,9га'!Область_печати</vt:lpstr>
      <vt:lpstr>'ТП-186 Т Плюс'!Область_печати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2021-06-28T12:15:39Z</dcterms:modified>
</cp:coreProperties>
</file>