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9440" windowHeight="12585"/>
  </bookViews>
  <sheets>
    <sheet name="ТП-356ШРС,ВЛИ-КЛ-0,4кВ Апситис" sheetId="1" r:id="rId1"/>
  </sheets>
  <calcPr calcId="145621"/>
</workbook>
</file>

<file path=xl/calcChain.xml><?xml version="1.0" encoding="utf-8"?>
<calcChain xmlns="http://schemas.openxmlformats.org/spreadsheetml/2006/main">
  <c r="I31" i="1" l="1"/>
  <c r="I24" i="1"/>
  <c r="I23" i="1"/>
  <c r="I18" i="1"/>
  <c r="I36" i="1" s="1"/>
  <c r="I40" i="1" l="1"/>
  <c r="I37" i="1"/>
  <c r="I42" i="1" l="1"/>
  <c r="I41" i="1"/>
</calcChain>
</file>

<file path=xl/sharedStrings.xml><?xml version="1.0" encoding="utf-8"?>
<sst xmlns="http://schemas.openxmlformats.org/spreadsheetml/2006/main" count="87" uniqueCount="74">
  <si>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</si>
  <si>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</si>
  <si>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</si>
  <si>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</si>
  <si>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</si>
  <si>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</si>
  <si>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</si>
  <si>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</si>
  <si>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</si>
  <si>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</si>
  <si>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2021 г.</t>
  </si>
  <si>
    <t>Смета №</t>
  </si>
  <si>
    <t>на рабочую документацию</t>
  </si>
  <si>
    <t>Проектирование КЛ-ВЛ-0,4кВ ТП-356 в т.ч. замены существующей РК на фасаде дома №134 по ул. Чернышевского на ШРС-1-54УЗ ( с прибором учета), замены существующей линейной группы номинальным током 100А на линейную группу номинальным током 250А в ШРС-1/ТП-356, установленного у дома №169 по ул. Чернышевского, по замене существующего кабеля на провод СИП от ШРС-1/ТП-356 до вновь устанавливаемого ШРС у дома №134 по ул. Чернышевского</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</si>
  <si>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</si>
  <si>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</si>
  <si>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</si>
  <si>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</si>
  <si>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</si>
  <si>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</si>
  <si>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Установка ШРС-1-54 - (1 шт.)  </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</si>
  <si>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Стек=82488,37                                                         Сбаз=82488,37/7,85*1=10508,08</t>
  </si>
  <si>
    <t>С*(Акрайнее/Скрайнее)*Кст*Ктек              10508,08*(0,018/0,2)*1*4,47*0,85</t>
  </si>
  <si>
    <t>Коэффициенты</t>
  </si>
  <si>
    <t>Стадия: Рабочая документация</t>
  </si>
  <si>
    <t>Кст = 1</t>
  </si>
  <si>
    <t>Ктек = 4,47
Письмо Минстроя России от 02.11.2020 №44016-ИФ/09</t>
  </si>
  <si>
    <t>Разделы документации</t>
  </si>
  <si>
    <t>(75.0%+10.0%) = 85%</t>
  </si>
  <si>
    <t>2</t>
  </si>
  <si>
    <t xml:space="preserve"> ВЛИ-0,4 кВ 
Общая стоимость                     строительства 43712,58                                            руб.,                                                                     в ценах 2001г.-7241,98руб.</t>
  </si>
  <si>
    <t>СБЦ 2003г.                                               Раздел3.Табл.12 БЦП=579,36 Раздел3.Табл.11п.1 стр.31  К1=2,4; Табл.11п.4 стр.31  К2=1,2;   К4=0,805; К5(удорож.)=4,47</t>
  </si>
  <si>
    <t>579,36х2,4х1,2х0,805х4,47</t>
  </si>
  <si>
    <t>3</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</si>
  <si>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</si>
  <si>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</si>
  <si>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(11960руб*1*0,6*4,47*1,4*(1+0,1)*0,775</t>
  </si>
  <si>
    <t>Кст = 0.6</t>
  </si>
  <si>
    <t>K1 = 1.1
Глава 2.8, п.2.8.1.1</t>
  </si>
  <si>
    <t>K2 = 1.4
Глава 2.8, п.2.8.1.1</t>
  </si>
  <si>
    <t>(24.5% + 23.5% + 2.5% + 17.0% + 5.0% + 10.0%) = 77.5%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</si>
  <si>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</si>
  <si>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</si>
  <si>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</si>
  <si>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4,47</t>
  </si>
  <si>
    <t/>
  </si>
  <si>
    <t>Стадия: Рабочий проект</t>
  </si>
  <si>
    <t>Кст = 0.50</t>
  </si>
  <si>
    <t>(100%) = 100%</t>
  </si>
  <si>
    <t>5</t>
  </si>
  <si>
    <t>Итого по смете:</t>
  </si>
  <si>
    <t>6</t>
  </si>
  <si>
    <t>Сбор исходных данных</t>
  </si>
  <si>
    <t>10% от п.5</t>
  </si>
  <si>
    <t>7</t>
  </si>
  <si>
    <t>Согласование  с организациями города</t>
  </si>
  <si>
    <t>Проектные</t>
  </si>
  <si>
    <t>8</t>
  </si>
  <si>
    <t>Инженерно-геодезические изыскания</t>
  </si>
  <si>
    <t>9</t>
  </si>
  <si>
    <t>Итого без НДС</t>
  </si>
  <si>
    <t>Сумма от п.5 - 8</t>
  </si>
  <si>
    <t>10</t>
  </si>
  <si>
    <t>НДС</t>
  </si>
  <si>
    <t>20% от п.9</t>
  </si>
  <si>
    <t>11</t>
  </si>
  <si>
    <t>Всего по смете:</t>
  </si>
  <si>
    <t>Сумма от п.9-10</t>
  </si>
  <si>
    <t>Составил:</t>
  </si>
  <si>
    <t>Инженер-сметчик ООО "ГЭС"</t>
  </si>
  <si>
    <t>Лоскуткина С.Д. _____________________</t>
  </si>
  <si>
    <t>Проверил:</t>
  </si>
  <si>
    <t>Шокурова Ю.Н.______________________</t>
  </si>
  <si>
    <t xml:space="preserve">   Приложение  № 2  к договору № 2056 П от "04" марта 2021г.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</si>
</sst>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s>
  <cellStyleXfs count="3">
    <xf numFmtId="0" fontId="0" fillId="0" borderId="0"/>
    <xf numFmtId="0" fontId="1" fillId="0" borderId="0"/>
    <xf numFmtId="0" fontId="1" fillId="0" borderId="0"/>
  </cellStyleXfs>
  <cellXfs count="116">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2" fontId="1" fillId="0" borderId="1" xfId="1" applyNumberFormat="1" applyFont="1" applyBorder="1" applyAlignment="1">
      <alignment horizontal="right" vertical="top" wrapText="1"/>
    </xf>
    <xf numFmtId="0" fontId="14" fillId="0" borderId="16" xfId="1" applyNumberFormat="1" applyFont="1" applyBorder="1" applyAlignment="1">
      <alignment horizontal="left" vertical="top" wrapText="1"/>
    </xf>
    <xf numFmtId="0" fontId="14" fillId="0" borderId="17" xfId="1" applyNumberFormat="1" applyFont="1" applyBorder="1" applyAlignment="1">
      <alignment horizontal="right" vertical="top" wrapText="1"/>
    </xf>
    <xf numFmtId="0" fontId="1" fillId="0" borderId="17" xfId="1" applyNumberFormat="1" applyFont="1" applyBorder="1" applyAlignment="1">
      <alignment horizontal="left" vertical="top" wrapText="1"/>
    </xf>
    <xf numFmtId="0" fontId="1" fillId="0" borderId="17" xfId="1" applyNumberFormat="1" applyFont="1" applyBorder="1" applyAlignment="1">
      <alignment horizontal="right" vertical="top" wrapText="1"/>
    </xf>
    <xf numFmtId="0" fontId="1" fillId="0" borderId="21" xfId="1" applyNumberFormat="1" applyFont="1" applyBorder="1" applyAlignment="1">
      <alignment horizontal="left" vertical="top" wrapText="1"/>
    </xf>
    <xf numFmtId="0" fontId="1" fillId="0" borderId="21" xfId="1" applyNumberFormat="1" applyFont="1" applyBorder="1" applyAlignment="1">
      <alignment horizontal="right" vertical="top" wrapText="1"/>
    </xf>
    <xf numFmtId="49" fontId="14" fillId="0" borderId="22" xfId="1" applyNumberFormat="1" applyFont="1" applyBorder="1" applyAlignment="1">
      <alignment horizontal="right" vertical="top" wrapText="1"/>
    </xf>
    <xf numFmtId="0" fontId="1" fillId="0" borderId="1" xfId="1" applyNumberFormat="1" applyFont="1" applyBorder="1" applyAlignment="1">
      <alignment horizontal="center" vertical="top" wrapText="1"/>
    </xf>
    <xf numFmtId="2" fontId="1" fillId="0" borderId="21" xfId="0" applyNumberFormat="1" applyFont="1" applyBorder="1" applyAlignment="1">
      <alignment horizontal="right" vertical="top"/>
    </xf>
    <xf numFmtId="0" fontId="1" fillId="0" borderId="22" xfId="1" applyNumberFormat="1" applyFont="1" applyBorder="1" applyAlignment="1">
      <alignment horizontal="left" vertical="top" wrapText="1"/>
    </xf>
    <xf numFmtId="4" fontId="1" fillId="0" borderId="26" xfId="1" applyNumberFormat="1" applyFont="1" applyBorder="1" applyAlignment="1">
      <alignment horizontal="right" vertical="top" wrapText="1"/>
    </xf>
    <xf numFmtId="4" fontId="1" fillId="0" borderId="22" xfId="1" applyNumberFormat="1" applyFont="1" applyBorder="1" applyAlignment="1">
      <alignment horizontal="right" vertical="top" wrapText="1"/>
    </xf>
    <xf numFmtId="49" fontId="14" fillId="0" borderId="16" xfId="1" applyNumberFormat="1" applyFont="1" applyBorder="1" applyAlignment="1">
      <alignment horizontal="right" vertical="top" wrapText="1"/>
    </xf>
    <xf numFmtId="0" fontId="14" fillId="0" borderId="16" xfId="1" applyNumberFormat="1" applyFont="1" applyBorder="1" applyAlignment="1">
      <alignment horizontal="right" vertical="top" wrapText="1"/>
    </xf>
    <xf numFmtId="49" fontId="14" fillId="0" borderId="17" xfId="1" applyNumberFormat="1" applyFont="1" applyBorder="1" applyAlignment="1">
      <alignment horizontal="right" vertical="top" wrapText="1"/>
    </xf>
    <xf numFmtId="49" fontId="14" fillId="0" borderId="21" xfId="1" applyNumberFormat="1" applyFont="1" applyBorder="1" applyAlignment="1">
      <alignment horizontal="right" vertical="top" wrapText="1"/>
    </xf>
    <xf numFmtId="0" fontId="14" fillId="0" borderId="21" xfId="1" applyNumberFormat="1" applyFont="1" applyBorder="1" applyAlignment="1">
      <alignment horizontal="left" vertical="top" wrapText="1"/>
    </xf>
    <xf numFmtId="4" fontId="14" fillId="0" borderId="21"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4" fillId="0" borderId="23" xfId="1" applyNumberFormat="1" applyFont="1" applyBorder="1" applyAlignment="1">
      <alignment horizontal="left" vertical="top" wrapText="1"/>
    </xf>
    <xf numFmtId="0" fontId="14" fillId="0" borderId="24" xfId="1" applyNumberFormat="1" applyFont="1" applyBorder="1" applyAlignment="1">
      <alignment horizontal="left" vertical="top" wrapText="1"/>
    </xf>
    <xf numFmtId="0" fontId="14" fillId="0" borderId="25" xfId="1" applyNumberFormat="1" applyFont="1" applyBorder="1" applyAlignment="1">
      <alignment horizontal="left" vertical="top" wrapText="1"/>
    </xf>
    <xf numFmtId="0" fontId="1" fillId="0" borderId="23" xfId="1" applyNumberFormat="1" applyFont="1" applyBorder="1" applyAlignment="1">
      <alignment horizontal="center" vertical="top" wrapText="1"/>
    </xf>
    <xf numFmtId="0" fontId="1" fillId="0" borderId="25" xfId="1" applyNumberFormat="1" applyFont="1" applyBorder="1" applyAlignment="1">
      <alignment horizontal="center" vertical="top" wrapText="1"/>
    </xf>
    <xf numFmtId="0" fontId="1" fillId="0" borderId="24" xfId="1" applyNumberFormat="1" applyFont="1" applyBorder="1" applyAlignment="1">
      <alignment horizontal="center"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4" fillId="0" borderId="20" xfId="1" applyNumberFormat="1" applyFont="1" applyBorder="1" applyAlignment="1">
      <alignment horizontal="left" vertical="top" wrapText="1"/>
    </xf>
    <xf numFmtId="0" fontId="14" fillId="0" borderId="19"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4" fillId="0" borderId="13" xfId="1" applyNumberFormat="1" applyFont="1" applyBorder="1" applyAlignment="1">
      <alignment horizontal="left" vertical="top" wrapText="1"/>
    </xf>
    <xf numFmtId="0" fontId="14" fillId="0" borderId="27" xfId="1" applyNumberFormat="1" applyFont="1" applyBorder="1" applyAlignment="1">
      <alignment horizontal="center" vertical="top" wrapText="1"/>
    </xf>
    <xf numFmtId="0" fontId="14" fillId="0" borderId="28" xfId="1" applyNumberFormat="1" applyFont="1" applyBorder="1" applyAlignment="1">
      <alignment horizontal="center" vertical="top" wrapText="1"/>
    </xf>
    <xf numFmtId="0" fontId="1" fillId="0" borderId="27" xfId="1" applyNumberFormat="1" applyFont="1" applyBorder="1" applyAlignment="1">
      <alignment horizontal="center" vertical="top" wrapText="1"/>
    </xf>
    <xf numFmtId="0" fontId="1" fillId="0" borderId="28"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0" fontId="1" fillId="0" borderId="15"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4" fillId="0" borderId="23" xfId="1" applyNumberFormat="1" applyFont="1" applyBorder="1" applyAlignment="1">
      <alignment horizontal="center" vertical="top" wrapText="1"/>
    </xf>
    <xf numFmtId="0" fontId="14" fillId="0" borderId="24" xfId="1" applyNumberFormat="1" applyFont="1" applyBorder="1" applyAlignment="1">
      <alignment horizontal="center" vertical="top" wrapText="1"/>
    </xf>
    <xf numFmtId="0" fontId="1" fillId="0" borderId="23" xfId="1" applyNumberFormat="1" applyBorder="1" applyAlignment="1">
      <alignment horizontal="center" vertical="top" wrapText="1"/>
    </xf>
    <xf numFmtId="0" fontId="1" fillId="0" borderId="25" xfId="1" applyNumberFormat="1" applyBorder="1" applyAlignment="1">
      <alignment horizontal="center" vertical="top" wrapText="1"/>
    </xf>
    <xf numFmtId="0" fontId="1" fillId="0" borderId="24" xfId="1" applyNumberFormat="1" applyBorder="1" applyAlignment="1">
      <alignment horizontal="center" vertical="top" wrapText="1"/>
    </xf>
    <xf numFmtId="0" fontId="14" fillId="0" borderId="12"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4" fillId="0" borderId="10"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0" xfId="1" applyNumberFormat="1" applyBorder="1" applyAlignment="1">
      <alignment horizontal="left" vertical="top" wrapText="1"/>
    </xf>
    <xf numFmtId="0" fontId="1" fillId="0" borderId="11" xfId="1" applyNumberFormat="1" applyBorder="1" applyAlignment="1">
      <alignment horizontal="left" vertical="top" wrapText="1"/>
    </xf>
    <xf numFmtId="49" fontId="1" fillId="0" borderId="1" xfId="1" applyNumberFormat="1" applyFont="1" applyBorder="1" applyAlignment="1">
      <alignment horizontal="center" wrapText="1"/>
    </xf>
    <xf numFmtId="0" fontId="1" fillId="0" borderId="0" xfId="1" applyNumberFormat="1" applyFont="1" applyAlignment="1">
      <alignment horizontal="center" wrapText="1"/>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2" fillId="0" borderId="0" xfId="2" applyFont="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Normal="100" workbookViewId="0">
      <selection activeCell="H8" sqref="H8"/>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108" t="s">
        <v>73</v>
      </c>
      <c r="D1" s="108"/>
      <c r="E1" s="108"/>
      <c r="F1" s="108"/>
      <c r="G1" s="108"/>
      <c r="H1" s="108"/>
      <c r="I1" s="108"/>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4</v>
      </c>
      <c r="B6" s="10"/>
      <c r="C6" s="11"/>
      <c r="G6" s="9" t="s">
        <v>5</v>
      </c>
      <c r="H6" s="12"/>
    </row>
    <row r="7" spans="1:256" s="6" customFormat="1" ht="15.75" x14ac:dyDescent="0.25">
      <c r="A7" s="9" t="s">
        <v>6</v>
      </c>
      <c r="B7" s="10"/>
      <c r="C7" s="13"/>
      <c r="G7" s="9" t="s">
        <v>7</v>
      </c>
      <c r="H7" s="14"/>
    </row>
    <row r="8" spans="1:256" s="6" customFormat="1" ht="15.75" x14ac:dyDescent="0.25">
      <c r="A8"/>
      <c r="B8" s="15"/>
      <c r="C8"/>
      <c r="G8" s="9"/>
      <c r="H8" s="12"/>
    </row>
    <row r="9" spans="1:256" s="6" customFormat="1" ht="15.75" x14ac:dyDescent="0.25">
      <c r="A9" s="9" t="s">
        <v>8</v>
      </c>
      <c r="B9" s="10"/>
      <c r="C9" s="16"/>
      <c r="G9" s="9" t="s">
        <v>9</v>
      </c>
      <c r="H9" s="12"/>
    </row>
    <row r="10" spans="1:256" s="6" customFormat="1" ht="17.25" customHeight="1" x14ac:dyDescent="0.25">
      <c r="A10" s="9" t="s">
        <v>10</v>
      </c>
      <c r="B10" s="10"/>
      <c r="C10" s="16"/>
      <c r="G10" s="9" t="s">
        <v>10</v>
      </c>
      <c r="H10" s="10"/>
      <c r="I10" s="17"/>
    </row>
    <row r="11" spans="1:256" ht="15.75" customHeight="1" x14ac:dyDescent="0.2">
      <c r="A11" s="109" t="s">
        <v>11</v>
      </c>
      <c r="B11" s="109"/>
      <c r="C11" s="109"/>
      <c r="D11" s="109"/>
      <c r="E11" s="109"/>
      <c r="F11" s="109"/>
      <c r="G11" s="109"/>
      <c r="H11" s="109"/>
      <c r="I11" s="109"/>
    </row>
    <row r="12" spans="1:256" ht="15.75" customHeight="1" x14ac:dyDescent="0.2">
      <c r="A12" s="110" t="s">
        <v>12</v>
      </c>
      <c r="B12" s="111"/>
      <c r="C12" s="111"/>
      <c r="D12" s="111"/>
      <c r="E12" s="111"/>
      <c r="F12" s="111"/>
      <c r="G12" s="111"/>
      <c r="H12" s="111"/>
      <c r="I12" s="111"/>
    </row>
    <row r="13" spans="1:256" x14ac:dyDescent="0.2">
      <c r="A13" s="18"/>
      <c r="B13" s="19"/>
      <c r="C13" s="20"/>
      <c r="D13" s="20"/>
      <c r="E13" s="20"/>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c r="DJ13" s="19"/>
      <c r="DK13" s="19"/>
      <c r="DL13" s="19"/>
      <c r="DM13" s="19"/>
      <c r="DN13" s="19"/>
      <c r="DO13" s="19"/>
      <c r="DP13" s="19"/>
      <c r="DQ13" s="19"/>
      <c r="DR13" s="19"/>
      <c r="DS13" s="19"/>
      <c r="DT13" s="19"/>
      <c r="DU13" s="19"/>
      <c r="DV13" s="19"/>
      <c r="DW13" s="19"/>
      <c r="DX13" s="19"/>
      <c r="DY13" s="19"/>
      <c r="DZ13" s="19"/>
      <c r="EA13" s="19"/>
      <c r="EB13" s="19"/>
      <c r="EC13" s="19"/>
      <c r="ED13" s="19"/>
      <c r="EE13" s="19"/>
      <c r="EF13" s="19"/>
      <c r="EG13" s="19"/>
      <c r="EH13" s="19"/>
      <c r="EI13" s="19"/>
      <c r="EJ13" s="19"/>
      <c r="EK13" s="19"/>
      <c r="EL13" s="19"/>
      <c r="EM13" s="19"/>
      <c r="EN13" s="19"/>
      <c r="EO13" s="19"/>
      <c r="EP13" s="19"/>
      <c r="EQ13" s="19"/>
      <c r="ER13" s="19"/>
      <c r="ES13" s="19"/>
      <c r="ET13" s="19"/>
      <c r="EU13" s="19"/>
      <c r="EV13" s="19"/>
      <c r="EW13" s="19"/>
      <c r="EX13" s="19"/>
      <c r="EY13" s="19"/>
      <c r="EZ13" s="19"/>
      <c r="FA13" s="19"/>
      <c r="FB13" s="19"/>
      <c r="FC13" s="19"/>
      <c r="FD13" s="19"/>
      <c r="FE13" s="19"/>
      <c r="FF13" s="19"/>
      <c r="FG13" s="19"/>
      <c r="FH13" s="19"/>
      <c r="FI13" s="19"/>
      <c r="FJ13" s="19"/>
      <c r="FK13" s="19"/>
      <c r="FL13" s="19"/>
      <c r="FM13" s="19"/>
      <c r="FN13" s="19"/>
      <c r="FO13" s="19"/>
      <c r="FP13" s="19"/>
      <c r="FQ13" s="19"/>
      <c r="FR13" s="19"/>
      <c r="FS13" s="19"/>
      <c r="FT13" s="19"/>
      <c r="FU13" s="19"/>
      <c r="FV13" s="19"/>
      <c r="FW13" s="19"/>
      <c r="FX13" s="19"/>
      <c r="FY13" s="19"/>
      <c r="FZ13" s="19"/>
      <c r="GA13" s="19"/>
      <c r="GB13" s="19"/>
      <c r="GC13" s="19"/>
      <c r="GD13" s="19"/>
      <c r="GE13" s="19"/>
      <c r="GF13" s="19"/>
      <c r="GG13" s="19"/>
      <c r="GH13" s="19"/>
      <c r="GI13" s="19"/>
      <c r="GJ13" s="19"/>
      <c r="GK13" s="19"/>
      <c r="GL13" s="19"/>
      <c r="GM13" s="19"/>
      <c r="GN13" s="19"/>
      <c r="GO13" s="19"/>
      <c r="GP13" s="19"/>
      <c r="GQ13" s="19"/>
      <c r="GR13" s="19"/>
      <c r="GS13" s="19"/>
      <c r="GT13" s="19"/>
      <c r="GU13" s="19"/>
      <c r="GV13" s="19"/>
      <c r="GW13" s="19"/>
      <c r="GX13" s="19"/>
      <c r="GY13" s="19"/>
      <c r="GZ13" s="19"/>
      <c r="HA13" s="19"/>
      <c r="HB13" s="19"/>
      <c r="HC13" s="19"/>
      <c r="HD13" s="19"/>
      <c r="HE13" s="19"/>
      <c r="HF13" s="19"/>
      <c r="HG13" s="19"/>
      <c r="HH13" s="19"/>
      <c r="HI13" s="19"/>
      <c r="HJ13" s="19"/>
      <c r="HK13" s="19"/>
      <c r="HL13" s="19"/>
      <c r="HM13" s="19"/>
      <c r="HN13" s="19"/>
      <c r="HO13" s="19"/>
      <c r="HP13" s="19"/>
      <c r="HQ13" s="19"/>
      <c r="HR13" s="19"/>
      <c r="HS13" s="19"/>
      <c r="HT13" s="19"/>
      <c r="HU13" s="19"/>
      <c r="HV13" s="19"/>
      <c r="HW13" s="19"/>
      <c r="HX13" s="19"/>
      <c r="HY13" s="19"/>
      <c r="HZ13" s="19"/>
      <c r="IA13" s="19"/>
      <c r="IB13" s="19"/>
      <c r="IC13" s="19"/>
      <c r="ID13" s="19"/>
      <c r="IE13" s="19"/>
      <c r="IF13" s="19"/>
      <c r="IG13" s="19"/>
      <c r="IH13" s="19"/>
      <c r="II13" s="19"/>
      <c r="IJ13" s="19"/>
      <c r="IK13" s="19"/>
      <c r="IL13" s="19"/>
      <c r="IM13" s="19"/>
      <c r="IN13" s="19"/>
      <c r="IO13" s="19"/>
      <c r="IP13" s="19"/>
      <c r="IQ13" s="19"/>
      <c r="IR13" s="19"/>
      <c r="IS13" s="19"/>
      <c r="IT13" s="19"/>
      <c r="IU13" s="19"/>
      <c r="IV13" s="19"/>
    </row>
    <row r="14" spans="1:256" ht="82.5" customHeight="1" x14ac:dyDescent="0.25">
      <c r="A14" s="112" t="s">
        <v>13</v>
      </c>
      <c r="B14" s="112"/>
      <c r="C14" s="112"/>
      <c r="D14" s="112"/>
      <c r="E14" s="112"/>
      <c r="F14" s="112"/>
      <c r="G14" s="112"/>
      <c r="H14" s="112"/>
      <c r="I14" s="112"/>
      <c r="J14" s="21"/>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c r="IQ14" s="19"/>
      <c r="IR14" s="19"/>
      <c r="IS14" s="19"/>
      <c r="IT14" s="19"/>
      <c r="IU14" s="19"/>
      <c r="IV14" s="19"/>
    </row>
    <row r="15" spans="1:256" ht="9.75" customHeight="1" x14ac:dyDescent="0.25">
      <c r="A15" s="22"/>
      <c r="B15" s="22"/>
      <c r="C15" s="22"/>
      <c r="D15" s="22"/>
      <c r="E15" s="22"/>
      <c r="F15" s="22"/>
      <c r="G15" s="22"/>
      <c r="H15" s="22"/>
      <c r="I15" s="22"/>
      <c r="J15" s="21"/>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c r="FS15" s="19"/>
      <c r="FT15" s="19"/>
      <c r="FU15" s="19"/>
      <c r="FV15" s="19"/>
      <c r="FW15" s="19"/>
      <c r="FX15" s="19"/>
      <c r="FY15" s="19"/>
      <c r="FZ15" s="19"/>
      <c r="GA15" s="19"/>
      <c r="GB15" s="19"/>
      <c r="GC15" s="19"/>
      <c r="GD15" s="19"/>
      <c r="GE15" s="19"/>
      <c r="GF15" s="19"/>
      <c r="GG15" s="19"/>
      <c r="GH15" s="19"/>
      <c r="GI15" s="19"/>
      <c r="GJ15" s="19"/>
      <c r="GK15" s="19"/>
      <c r="GL15" s="19"/>
      <c r="GM15" s="19"/>
      <c r="GN15" s="19"/>
      <c r="GO15" s="19"/>
      <c r="GP15" s="19"/>
      <c r="GQ15" s="19"/>
      <c r="GR15" s="19"/>
      <c r="GS15" s="19"/>
      <c r="GT15" s="19"/>
      <c r="GU15" s="19"/>
      <c r="GV15" s="19"/>
      <c r="GW15" s="19"/>
      <c r="GX15" s="19"/>
      <c r="GY15" s="19"/>
      <c r="GZ15" s="19"/>
      <c r="HA15" s="19"/>
      <c r="HB15" s="19"/>
      <c r="HC15" s="19"/>
      <c r="HD15" s="19"/>
      <c r="HE15" s="19"/>
      <c r="HF15" s="19"/>
      <c r="HG15" s="19"/>
      <c r="HH15" s="19"/>
      <c r="HI15" s="19"/>
      <c r="HJ15" s="19"/>
      <c r="HK15" s="19"/>
      <c r="HL15" s="19"/>
      <c r="HM15" s="19"/>
      <c r="HN15" s="19"/>
      <c r="HO15" s="19"/>
      <c r="HP15" s="19"/>
      <c r="HQ15" s="19"/>
      <c r="HR15" s="19"/>
      <c r="HS15" s="19"/>
      <c r="HT15" s="19"/>
      <c r="HU15" s="19"/>
      <c r="HV15" s="19"/>
      <c r="HW15" s="19"/>
      <c r="HX15" s="19"/>
      <c r="HY15" s="19"/>
      <c r="HZ15" s="19"/>
      <c r="IA15" s="19"/>
      <c r="IB15" s="19"/>
      <c r="IC15" s="19"/>
      <c r="ID15" s="19"/>
      <c r="IE15" s="19"/>
      <c r="IF15" s="19"/>
      <c r="IG15" s="19"/>
      <c r="IH15" s="19"/>
      <c r="II15" s="19"/>
      <c r="IJ15" s="19"/>
      <c r="IK15" s="19"/>
      <c r="IL15" s="19"/>
      <c r="IM15" s="19"/>
      <c r="IN15" s="19"/>
      <c r="IO15" s="19"/>
      <c r="IP15" s="19"/>
      <c r="IQ15" s="19"/>
      <c r="IR15" s="19"/>
      <c r="IS15" s="19"/>
      <c r="IT15" s="19"/>
      <c r="IU15" s="19"/>
      <c r="IV15" s="19"/>
    </row>
    <row r="16" spans="1:256" ht="97.5" customHeight="1" x14ac:dyDescent="0.2">
      <c r="A16" s="23" t="s">
        <v>14</v>
      </c>
      <c r="B16" s="113" t="s">
        <v>15</v>
      </c>
      <c r="C16" s="114"/>
      <c r="D16" s="115" t="s">
        <v>16</v>
      </c>
      <c r="E16" s="113"/>
      <c r="F16" s="113"/>
      <c r="G16" s="114"/>
      <c r="H16" s="24" t="s">
        <v>17</v>
      </c>
      <c r="I16" s="25" t="s">
        <v>18</v>
      </c>
    </row>
    <row r="17" spans="1:9" ht="12.75" customHeight="1" x14ac:dyDescent="0.2">
      <c r="A17" s="26" t="s">
        <v>19</v>
      </c>
      <c r="B17" s="100">
        <v>2</v>
      </c>
      <c r="C17" s="101"/>
      <c r="D17" s="102">
        <v>3</v>
      </c>
      <c r="E17" s="100"/>
      <c r="F17" s="100"/>
      <c r="G17" s="101"/>
      <c r="H17" s="27">
        <v>4</v>
      </c>
      <c r="I17" s="28">
        <v>5</v>
      </c>
    </row>
    <row r="18" spans="1:9" ht="92.25" customHeight="1" x14ac:dyDescent="0.2">
      <c r="A18" s="29" t="s">
        <v>19</v>
      </c>
      <c r="B18" s="103" t="s">
        <v>20</v>
      </c>
      <c r="C18" s="96"/>
      <c r="D18" s="104" t="s">
        <v>21</v>
      </c>
      <c r="E18" s="105"/>
      <c r="F18" s="105"/>
      <c r="G18" s="106"/>
      <c r="H18" s="30" t="s">
        <v>22</v>
      </c>
      <c r="I18" s="31">
        <f>10508.08*(0.018/0.2)*1*4.47*0.85</f>
        <v>3593.290496399999</v>
      </c>
    </row>
    <row r="19" spans="1:9" ht="15.75" customHeight="1" x14ac:dyDescent="0.2">
      <c r="A19" s="107"/>
      <c r="B19" s="81" t="s">
        <v>23</v>
      </c>
      <c r="C19" s="80"/>
      <c r="D19" s="79"/>
      <c r="E19" s="81"/>
      <c r="F19" s="81"/>
      <c r="G19" s="80"/>
      <c r="H19" s="32"/>
      <c r="I19" s="33"/>
    </row>
    <row r="20" spans="1:9" ht="30" customHeight="1" x14ac:dyDescent="0.2">
      <c r="A20" s="107"/>
      <c r="B20" s="88" t="s">
        <v>24</v>
      </c>
      <c r="C20" s="89"/>
      <c r="D20" s="87" t="s">
        <v>25</v>
      </c>
      <c r="E20" s="88"/>
      <c r="F20" s="88"/>
      <c r="G20" s="89"/>
      <c r="H20" s="34"/>
      <c r="I20" s="35"/>
    </row>
    <row r="21" spans="1:9" ht="45" customHeight="1" x14ac:dyDescent="0.2">
      <c r="A21" s="107"/>
      <c r="B21" s="88"/>
      <c r="C21" s="89"/>
      <c r="D21" s="87" t="s">
        <v>26</v>
      </c>
      <c r="E21" s="88"/>
      <c r="F21" s="88"/>
      <c r="G21" s="89"/>
      <c r="H21" s="34"/>
      <c r="I21" s="35"/>
    </row>
    <row r="22" spans="1:9" ht="25.5" customHeight="1" x14ac:dyDescent="0.2">
      <c r="A22" s="26"/>
      <c r="B22" s="70" t="s">
        <v>27</v>
      </c>
      <c r="C22" s="69"/>
      <c r="D22" s="68"/>
      <c r="E22" s="70"/>
      <c r="F22" s="70"/>
      <c r="G22" s="69"/>
      <c r="H22" s="36" t="s">
        <v>28</v>
      </c>
      <c r="I22" s="37"/>
    </row>
    <row r="23" spans="1:9" ht="90.75" customHeight="1" x14ac:dyDescent="0.2">
      <c r="A23" s="38" t="s">
        <v>29</v>
      </c>
      <c r="B23" s="90" t="s">
        <v>30</v>
      </c>
      <c r="C23" s="91"/>
      <c r="D23" s="92" t="s">
        <v>31</v>
      </c>
      <c r="E23" s="93"/>
      <c r="F23" s="93"/>
      <c r="G23" s="94"/>
      <c r="H23" s="39" t="s">
        <v>32</v>
      </c>
      <c r="I23" s="40">
        <f>579.36*2.4*1.2*0.805*4.47</f>
        <v>6004.0513612799996</v>
      </c>
    </row>
    <row r="24" spans="1:9" ht="101.25" customHeight="1" x14ac:dyDescent="0.2">
      <c r="A24" s="38" t="s">
        <v>33</v>
      </c>
      <c r="B24" s="95" t="s">
        <v>34</v>
      </c>
      <c r="C24" s="96"/>
      <c r="D24" s="97" t="s">
        <v>35</v>
      </c>
      <c r="E24" s="98"/>
      <c r="F24" s="98"/>
      <c r="G24" s="99"/>
      <c r="H24" s="41" t="s">
        <v>36</v>
      </c>
      <c r="I24" s="42">
        <f>(11960*1*0.6*4.47*1.4*(1+0.1)*0.775)</f>
        <v>38283.565320000002</v>
      </c>
    </row>
    <row r="25" spans="1:9" ht="15" customHeight="1" x14ac:dyDescent="0.2">
      <c r="A25" s="38"/>
      <c r="B25" s="82" t="s">
        <v>23</v>
      </c>
      <c r="C25" s="83"/>
      <c r="D25" s="84"/>
      <c r="E25" s="86"/>
      <c r="F25" s="86"/>
      <c r="G25" s="85"/>
      <c r="H25" s="41"/>
      <c r="I25" s="43"/>
    </row>
    <row r="26" spans="1:9" ht="25.5" customHeight="1" x14ac:dyDescent="0.2">
      <c r="A26" s="38"/>
      <c r="B26" s="76" t="s">
        <v>24</v>
      </c>
      <c r="C26" s="78"/>
      <c r="D26" s="76" t="s">
        <v>37</v>
      </c>
      <c r="E26" s="77"/>
      <c r="F26" s="77"/>
      <c r="G26" s="78"/>
      <c r="H26" s="41"/>
      <c r="I26" s="43"/>
    </row>
    <row r="27" spans="1:9" ht="39" customHeight="1" x14ac:dyDescent="0.2">
      <c r="A27" s="38"/>
      <c r="B27" s="82"/>
      <c r="C27" s="83"/>
      <c r="D27" s="76" t="s">
        <v>26</v>
      </c>
      <c r="E27" s="77"/>
      <c r="F27" s="77"/>
      <c r="G27" s="78"/>
      <c r="H27" s="41"/>
      <c r="I27" s="43"/>
    </row>
    <row r="28" spans="1:9" ht="25.5" customHeight="1" x14ac:dyDescent="0.2">
      <c r="A28" s="38"/>
      <c r="B28" s="82"/>
      <c r="C28" s="83"/>
      <c r="D28" s="76" t="s">
        <v>38</v>
      </c>
      <c r="E28" s="77"/>
      <c r="F28" s="77"/>
      <c r="G28" s="78"/>
      <c r="H28" s="41"/>
      <c r="I28" s="43"/>
    </row>
    <row r="29" spans="1:9" ht="25.5" customHeight="1" x14ac:dyDescent="0.2">
      <c r="A29" s="38"/>
      <c r="B29" s="82"/>
      <c r="C29" s="83"/>
      <c r="D29" s="76" t="s">
        <v>39</v>
      </c>
      <c r="E29" s="77"/>
      <c r="F29" s="77"/>
      <c r="G29" s="78"/>
      <c r="H29" s="41"/>
      <c r="I29" s="43"/>
    </row>
    <row r="30" spans="1:9" ht="51.75" customHeight="1" x14ac:dyDescent="0.2">
      <c r="A30" s="38"/>
      <c r="B30" s="84" t="s">
        <v>27</v>
      </c>
      <c r="C30" s="85"/>
      <c r="D30" s="84"/>
      <c r="E30" s="86"/>
      <c r="F30" s="86"/>
      <c r="G30" s="85"/>
      <c r="H30" s="41" t="s">
        <v>40</v>
      </c>
      <c r="I30" s="43"/>
    </row>
    <row r="31" spans="1:9" ht="106.5" customHeight="1" x14ac:dyDescent="0.2">
      <c r="A31" s="38" t="s">
        <v>41</v>
      </c>
      <c r="B31" s="74" t="s">
        <v>42</v>
      </c>
      <c r="C31" s="75"/>
      <c r="D31" s="76" t="s">
        <v>43</v>
      </c>
      <c r="E31" s="77"/>
      <c r="F31" s="77"/>
      <c r="G31" s="78"/>
      <c r="H31" s="41" t="s">
        <v>44</v>
      </c>
      <c r="I31" s="43">
        <f>(0+800*1)*1*0.5*4.47</f>
        <v>1788</v>
      </c>
    </row>
    <row r="32" spans="1:9" ht="15" customHeight="1" x14ac:dyDescent="0.2">
      <c r="A32" s="44" t="s">
        <v>45</v>
      </c>
      <c r="B32" s="79" t="s">
        <v>23</v>
      </c>
      <c r="C32" s="80"/>
      <c r="D32" s="79"/>
      <c r="E32" s="81"/>
      <c r="F32" s="81"/>
      <c r="G32" s="80"/>
      <c r="H32" s="32"/>
      <c r="I32" s="45"/>
    </row>
    <row r="33" spans="1:9" ht="24" customHeight="1" x14ac:dyDescent="0.2">
      <c r="A33" s="46" t="s">
        <v>45</v>
      </c>
      <c r="B33" s="65" t="s">
        <v>46</v>
      </c>
      <c r="C33" s="66"/>
      <c r="D33" s="65" t="s">
        <v>47</v>
      </c>
      <c r="E33" s="67"/>
      <c r="F33" s="67"/>
      <c r="G33" s="66"/>
      <c r="H33" s="34"/>
      <c r="I33" s="35"/>
    </row>
    <row r="34" spans="1:9" ht="39" customHeight="1" x14ac:dyDescent="0.2">
      <c r="A34" s="46" t="s">
        <v>45</v>
      </c>
      <c r="B34" s="65"/>
      <c r="C34" s="66"/>
      <c r="D34" s="65" t="s">
        <v>26</v>
      </c>
      <c r="E34" s="67"/>
      <c r="F34" s="67"/>
      <c r="G34" s="66"/>
      <c r="H34" s="34"/>
      <c r="I34" s="35"/>
    </row>
    <row r="35" spans="1:9" ht="15" customHeight="1" x14ac:dyDescent="0.2">
      <c r="A35" s="47" t="s">
        <v>45</v>
      </c>
      <c r="B35" s="68" t="s">
        <v>27</v>
      </c>
      <c r="C35" s="69"/>
      <c r="D35" s="68"/>
      <c r="E35" s="70"/>
      <c r="F35" s="70"/>
      <c r="G35" s="69"/>
      <c r="H35" s="36" t="s">
        <v>48</v>
      </c>
      <c r="I35" s="37"/>
    </row>
    <row r="36" spans="1:9" x14ac:dyDescent="0.2">
      <c r="A36" s="47" t="s">
        <v>49</v>
      </c>
      <c r="B36" s="71" t="s">
        <v>50</v>
      </c>
      <c r="C36" s="72"/>
      <c r="D36" s="71"/>
      <c r="E36" s="73"/>
      <c r="F36" s="73"/>
      <c r="G36" s="72"/>
      <c r="H36" s="48"/>
      <c r="I36" s="49">
        <f>I18+I23+I31+I24</f>
        <v>49668.907177679997</v>
      </c>
    </row>
    <row r="37" spans="1:9" ht="12.75" customHeight="1" x14ac:dyDescent="0.2">
      <c r="A37" s="50" t="s">
        <v>51</v>
      </c>
      <c r="B37" s="56" t="s">
        <v>52</v>
      </c>
      <c r="C37" s="57"/>
      <c r="D37" s="56"/>
      <c r="E37" s="58"/>
      <c r="F37" s="58"/>
      <c r="G37" s="57"/>
      <c r="H37" s="51" t="s">
        <v>53</v>
      </c>
      <c r="I37" s="52">
        <f>I36*0.1</f>
        <v>4966.8907177680003</v>
      </c>
    </row>
    <row r="38" spans="1:9" ht="27" customHeight="1" x14ac:dyDescent="0.2">
      <c r="A38" s="50" t="s">
        <v>54</v>
      </c>
      <c r="B38" s="56" t="s">
        <v>55</v>
      </c>
      <c r="C38" s="57"/>
      <c r="D38" s="56"/>
      <c r="E38" s="58"/>
      <c r="F38" s="58"/>
      <c r="G38" s="57"/>
      <c r="H38" s="51" t="s">
        <v>56</v>
      </c>
      <c r="I38" s="52">
        <v>8492.5</v>
      </c>
    </row>
    <row r="39" spans="1:9" ht="37.5" customHeight="1" x14ac:dyDescent="0.2">
      <c r="A39" s="50" t="s">
        <v>57</v>
      </c>
      <c r="B39" s="56" t="s">
        <v>58</v>
      </c>
      <c r="C39" s="57"/>
      <c r="D39" s="62"/>
      <c r="E39" s="63"/>
      <c r="F39" s="63"/>
      <c r="G39" s="64"/>
      <c r="H39" s="51" t="s">
        <v>56</v>
      </c>
      <c r="I39" s="52">
        <v>23350.6</v>
      </c>
    </row>
    <row r="40" spans="1:9" x14ac:dyDescent="0.2">
      <c r="A40" s="50" t="s">
        <v>59</v>
      </c>
      <c r="B40" s="56" t="s">
        <v>60</v>
      </c>
      <c r="C40" s="57"/>
      <c r="D40" s="56"/>
      <c r="E40" s="58"/>
      <c r="F40" s="58"/>
      <c r="G40" s="57"/>
      <c r="H40" s="51" t="s">
        <v>61</v>
      </c>
      <c r="I40" s="52">
        <f>I36+I37+I38+I39</f>
        <v>86478.897895447997</v>
      </c>
    </row>
    <row r="41" spans="1:9" x14ac:dyDescent="0.2">
      <c r="A41" s="50" t="s">
        <v>62</v>
      </c>
      <c r="B41" s="56" t="s">
        <v>63</v>
      </c>
      <c r="C41" s="57"/>
      <c r="D41" s="56"/>
      <c r="E41" s="58"/>
      <c r="F41" s="58"/>
      <c r="G41" s="57"/>
      <c r="H41" s="51" t="s">
        <v>64</v>
      </c>
      <c r="I41" s="52">
        <f>ROUND(I40*20%,2)</f>
        <v>17295.78</v>
      </c>
    </row>
    <row r="42" spans="1:9" x14ac:dyDescent="0.2">
      <c r="A42" s="50" t="s">
        <v>65</v>
      </c>
      <c r="B42" s="59" t="s">
        <v>66</v>
      </c>
      <c r="C42" s="60"/>
      <c r="D42" s="59"/>
      <c r="E42" s="61"/>
      <c r="F42" s="61"/>
      <c r="G42" s="60"/>
      <c r="H42" s="53" t="s">
        <v>67</v>
      </c>
      <c r="I42" s="54">
        <f>I40+I41</f>
        <v>103774.677895448</v>
      </c>
    </row>
    <row r="44" spans="1:9" ht="15.75" x14ac:dyDescent="0.25">
      <c r="A44" s="6" t="s">
        <v>68</v>
      </c>
      <c r="B44" s="6"/>
      <c r="C44" s="6"/>
      <c r="D44" s="6"/>
      <c r="E44" s="6"/>
      <c r="F44" s="6"/>
      <c r="G44" s="6"/>
      <c r="H44" s="6"/>
      <c r="I44" s="6"/>
    </row>
    <row r="45" spans="1:9" ht="15.75" x14ac:dyDescent="0.25">
      <c r="A45" s="16" t="s">
        <v>69</v>
      </c>
      <c r="B45" s="16"/>
      <c r="C45" s="16"/>
      <c r="D45" s="6"/>
      <c r="E45" s="6"/>
      <c r="F45" s="6"/>
      <c r="G45" s="6"/>
      <c r="H45" s="6"/>
      <c r="I45" s="6"/>
    </row>
    <row r="46" spans="1:9" ht="15.75" x14ac:dyDescent="0.25">
      <c r="A46" s="16" t="s">
        <v>70</v>
      </c>
      <c r="B46" s="16"/>
      <c r="C46" s="16"/>
      <c r="D46" s="6"/>
      <c r="E46" s="6"/>
      <c r="F46" s="6"/>
      <c r="G46" s="6"/>
      <c r="H46" s="6"/>
      <c r="I46" s="6"/>
    </row>
    <row r="47" spans="1:9" ht="15.75" x14ac:dyDescent="0.25">
      <c r="A47" s="55" t="s">
        <v>71</v>
      </c>
      <c r="B47" s="6"/>
      <c r="C47" s="6"/>
      <c r="D47" s="6"/>
      <c r="E47" s="6"/>
      <c r="F47" s="6"/>
      <c r="G47" s="6"/>
      <c r="H47" s="6"/>
      <c r="I47" s="6"/>
    </row>
    <row r="48" spans="1:9" ht="15.75" x14ac:dyDescent="0.25">
      <c r="A48" s="6" t="s">
        <v>72</v>
      </c>
      <c r="B48" s="6"/>
      <c r="C48" s="6"/>
      <c r="D48" s="6"/>
      <c r="E48" s="6"/>
      <c r="F48" s="6"/>
      <c r="G48" s="6"/>
      <c r="H48" s="6"/>
      <c r="I48" s="6"/>
    </row>
  </sheetData>
  <mergeCells count="59">
    <mergeCell ref="C1:I1"/>
    <mergeCell ref="A11:I11"/>
    <mergeCell ref="A12:I12"/>
    <mergeCell ref="A14:I14"/>
    <mergeCell ref="B16:C16"/>
    <mergeCell ref="D16:G16"/>
    <mergeCell ref="A19:A21"/>
    <mergeCell ref="B19:C19"/>
    <mergeCell ref="D19:G19"/>
    <mergeCell ref="B20:C20"/>
    <mergeCell ref="D20:G20"/>
    <mergeCell ref="B21:C21"/>
    <mergeCell ref="B24:C24"/>
    <mergeCell ref="D24:G24"/>
    <mergeCell ref="B17:C17"/>
    <mergeCell ref="D17:G17"/>
    <mergeCell ref="B18:C18"/>
    <mergeCell ref="D18:G18"/>
    <mergeCell ref="D21:G21"/>
    <mergeCell ref="B22:C22"/>
    <mergeCell ref="D22:G22"/>
    <mergeCell ref="B23:C23"/>
    <mergeCell ref="D23:G23"/>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ТП-356ШРС,ВЛИ-КЛ-0,4кВ Апситис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Kulikova Irina Andreevna</cp:lastModifiedBy>
  <dcterms:created xsi:type="dcterms:W3CDTF">2021-02-26T09:48:09Z</dcterms:created>
  <dcterms:modified xsi:type="dcterms:W3CDTF">2021-02-26T10:13:21Z</dcterms:modified>
</cp:coreProperties>
</file>