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7795" windowHeight="12585"/>
  </bookViews>
  <sheets>
    <sheet name="ТП-1414ШРС,КЛ-0,4кВ Михайлов" sheetId="1" r:id="rId1"/>
  </sheets>
  <calcPr calcId="145621"/>
</workbook>
</file>

<file path=xl/calcChain.xml><?xml version="1.0" encoding="utf-8"?>
<calcChain xmlns="http://schemas.openxmlformats.org/spreadsheetml/2006/main">
  <c r="I37" i="1" l="1"/>
  <c r="I30" i="1"/>
  <c r="I23" i="1"/>
  <c r="I18" i="1"/>
  <c r="I42" i="1" s="1"/>
  <c r="I46" i="1" l="1"/>
  <c r="I43" i="1"/>
  <c r="I47" i="1" l="1"/>
  <c r="I48" i="1" s="1"/>
</calcChain>
</file>

<file path=xl/sharedStrings.xml><?xml version="1.0" encoding="utf-8"?>
<sst xmlns="http://schemas.openxmlformats.org/spreadsheetml/2006/main" count="95" uniqueCount="73">
  <si>
    <t xml:space="preserve">   Приложение  № _____ к договору № _______ от "____"_________________ 2021г.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</si>
  <si>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</si>
  <si>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</si>
  <si>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</si>
  <si>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</si>
  <si>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</si>
  <si>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</si>
  <si>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</si>
  <si>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</si>
  <si>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</si>
  <si>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</si>
  <si>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2021 г.</t>
  </si>
  <si>
    <t>Смета №</t>
  </si>
  <si>
    <t>на рабочую документацию</t>
  </si>
  <si>
    <t>Проектирование оборудования ШРС-1-57УЗ ( с прибором учета) вблизи границы земельного участка заявителя. Перевод КЛ-0,4кВ направления "ЧП Маршал" с I с.ш. на II с.ш. РУ-0,4кВ ТП-1414. Прокладка КЛ-0,4кВ от РУ-0,4кВ ТП-1414 до вновь установленного ШРС, 3-й Московский проезд, 16д.</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</si>
  <si>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</si>
  <si>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</si>
  <si>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</si>
  <si>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</si>
  <si>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</si>
  <si>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</si>
  <si>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 xml:space="preserve">Установка ШРС-1-57 - (1 шт.)  </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</si>
  <si>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Стек=82875,35                                                          Сбаз=82875,35/7,85*1=10557,37</t>
  </si>
  <si>
    <t>С*(Акрайнее/Скрайнее)*Кст*Ктек              10557,37*(0,018/0,2)*1*4,47*0,85</t>
  </si>
  <si>
    <t>Коэффициенты</t>
  </si>
  <si>
    <t>Стадия: Рабочая документация</t>
  </si>
  <si>
    <t>Кст = 1</t>
  </si>
  <si>
    <t>Ктек = 4,47
Письмо Минстроя России от 02.11.2020 №44016-ИФ/09</t>
  </si>
  <si>
    <t>Разделы документации</t>
  </si>
  <si>
    <t>(75.0%+10.0%) = 85%</t>
  </si>
  <si>
    <t>2</t>
  </si>
  <si>
    <t>Кабельные линии напряжением до 35 кВ. Интервалы протяженности до 100 м.</t>
  </si>
  <si>
    <t>Коммунальные инженерные сети и сооружения, 2012 г. Раздел 3.  Таблица 17. Квартальные, межквартальные, уличные кабельные электросети п.3
A=11,960 тыс.руб; 
Количество = 1</t>
  </si>
  <si>
    <t>(A + B * Xзад) * Количество * Кст * Ктек * K2 * (1 + дроб.ч. K1)
(11960руб*1*0,6*4,47*1,4*(1+0,1)*0,825</t>
  </si>
  <si>
    <t>Кст = 0.6</t>
  </si>
  <si>
    <t>K1 = 1.1
Глава 2.8, п.2.8.1.1</t>
  </si>
  <si>
    <t>K2 = 1.4
Глава 2.8, п.2.8.1.1</t>
  </si>
  <si>
    <t>(24.5% + 23.5% + 2.5% + 17.0% + 5.0% + 10.0%) = 82.5%</t>
  </si>
  <si>
    <t>3</t>
  </si>
  <si>
    <t>(A + B * Xзад) * Количество * Кст * Ктек * K2 * (1 + дроб.ч. K1)
(11960руб*1*0,6*4,47*1,4*(1+0,1)*0,775</t>
  </si>
  <si>
    <t>(24.5% + 23.5% + 2.5% + 17.0% + 5.0% + 10.0%) = 77.5%</t>
  </si>
  <si>
    <t>4</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</si>
  <si>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</si>
  <si>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</si>
  <si>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4,47</t>
  </si>
  <si>
    <t/>
  </si>
  <si>
    <t>Стадия: Рабочий проект</t>
  </si>
  <si>
    <t>Кст = 0.50</t>
  </si>
  <si>
    <t>(100%) = 100%</t>
  </si>
  <si>
    <t>5</t>
  </si>
  <si>
    <t>Итого по смете:</t>
  </si>
  <si>
    <t>6</t>
  </si>
  <si>
    <t>Сбор исходных данных</t>
  </si>
  <si>
    <t>10% от п.5</t>
  </si>
  <si>
    <t>7</t>
  </si>
  <si>
    <t>Согласование  с организациями города</t>
  </si>
  <si>
    <t>Проектные</t>
  </si>
  <si>
    <t>8</t>
  </si>
  <si>
    <t>Инженерно-геодезические изыскания</t>
  </si>
  <si>
    <t>9</t>
  </si>
  <si>
    <t>Итого без НДС</t>
  </si>
  <si>
    <t>Сумма от п.5 - 8</t>
  </si>
  <si>
    <t>10</t>
  </si>
  <si>
    <t>НДС</t>
  </si>
  <si>
    <t>20% от п.9</t>
  </si>
  <si>
    <t>11</t>
  </si>
  <si>
    <t>Всего по смете:</t>
  </si>
  <si>
    <t>Сумма от п.9-10</t>
  </si>
  <si>
    <t>Составил:</t>
  </si>
  <si>
    <t>Инженер-сметчик ООО "ГЭС"</t>
  </si>
  <si>
    <t>Лоскуткина С.Д. 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</si>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</sst>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
      <sz val="12"/>
      <color indexed="8"/>
      <name val="Times New Roman"/>
      <family val="1"/>
      <charset val="204"/>
    </font>
    <font>
      <sz val="10"/>
      <name val="Arial Cyr"/>
      <charset val="204"/>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110">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0" fillId="0" borderId="0" xfId="1" applyNumberFormat="1" applyFont="1" applyAlignment="1">
      <alignment horizontal="left"/>
    </xf>
    <xf numFmtId="0" fontId="10" fillId="0" borderId="0" xfId="1" applyNumberFormat="1" applyFont="1" applyAlignment="1"/>
    <xf numFmtId="0" fontId="11" fillId="0" borderId="0" xfId="1" applyNumberFormat="1" applyFont="1" applyBorder="1" applyAlignment="1">
      <alignment horizontal="right" vertical="top"/>
    </xf>
    <xf numFmtId="0" fontId="12" fillId="0" borderId="0" xfId="2" applyFont="1" applyAlignment="1">
      <alignment horizontal="center" vertical="top" wrapText="1"/>
    </xf>
    <xf numFmtId="0" fontId="12" fillId="0" borderId="0" xfId="2" applyFont="1" applyAlignment="1"/>
    <xf numFmtId="0" fontId="12" fillId="0" borderId="0" xfId="2" applyFont="1" applyAlignment="1">
      <alignment horizontal="center" vertical="center" wrapText="1"/>
    </xf>
    <xf numFmtId="0" fontId="13" fillId="0" borderId="1" xfId="1" applyNumberFormat="1" applyFont="1" applyBorder="1" applyAlignment="1">
      <alignment horizontal="center" vertical="top" wrapText="1"/>
    </xf>
    <xf numFmtId="0" fontId="13" fillId="0" borderId="2" xfId="1" applyNumberFormat="1" applyFont="1" applyBorder="1" applyAlignment="1">
      <alignment horizontal="center" vertical="top" wrapText="1"/>
    </xf>
    <xf numFmtId="0" fontId="13" fillId="0" borderId="3" xfId="1" applyNumberFormat="1" applyFont="1" applyBorder="1" applyAlignment="1">
      <alignment horizontal="center" vertical="top" wrapText="1"/>
    </xf>
    <xf numFmtId="0" fontId="13" fillId="0" borderId="4" xfId="1" applyNumberFormat="1" applyFont="1" applyBorder="1" applyAlignment="1">
      <alignment horizontal="center" vertical="top" wrapText="1"/>
    </xf>
    <xf numFmtId="0" fontId="10" fillId="0" borderId="5" xfId="1" applyNumberFormat="1" applyFont="1" applyBorder="1" applyAlignment="1">
      <alignment horizontal="center" vertical="top" wrapText="1"/>
    </xf>
    <xf numFmtId="0" fontId="13" fillId="0" borderId="5" xfId="1" applyNumberFormat="1" applyFont="1" applyBorder="1" applyAlignment="1">
      <alignment horizontal="center" vertical="top" wrapText="1"/>
    </xf>
    <xf numFmtId="49" fontId="1" fillId="0" borderId="1"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5" xfId="1" applyNumberFormat="1" applyFont="1" applyBorder="1" applyAlignment="1">
      <alignment horizontal="center" wrapText="1"/>
    </xf>
    <xf numFmtId="0" fontId="1" fillId="0" borderId="9" xfId="1" applyNumberFormat="1" applyFont="1" applyBorder="1" applyAlignment="1">
      <alignment horizontal="center" wrapText="1"/>
    </xf>
    <xf numFmtId="49" fontId="14" fillId="0" borderId="1" xfId="1" applyNumberFormat="1" applyFont="1" applyBorder="1" applyAlignment="1">
      <alignment horizontal="center" vertical="top" wrapText="1"/>
    </xf>
    <xf numFmtId="0" fontId="14" fillId="0" borderId="10" xfId="1" applyNumberFormat="1" applyFont="1" applyBorder="1" applyAlignment="1">
      <alignment horizontal="left" vertical="top" wrapText="1"/>
    </xf>
    <xf numFmtId="0" fontId="14" fillId="0" borderId="11" xfId="1" applyNumberFormat="1" applyFont="1" applyBorder="1" applyAlignment="1">
      <alignment horizontal="left" vertical="top" wrapText="1"/>
    </xf>
    <xf numFmtId="0" fontId="1" fillId="0" borderId="12" xfId="1" applyNumberFormat="1" applyBorder="1" applyAlignment="1">
      <alignment horizontal="left" vertical="top" wrapText="1"/>
    </xf>
    <xf numFmtId="0" fontId="1" fillId="0" borderId="10" xfId="1" applyNumberFormat="1" applyBorder="1" applyAlignment="1">
      <alignment horizontal="left" vertical="top" wrapText="1"/>
    </xf>
    <xf numFmtId="0" fontId="1" fillId="0" borderId="11" xfId="1" applyNumberFormat="1" applyBorder="1" applyAlignment="1">
      <alignment horizontal="left" vertical="top" wrapText="1"/>
    </xf>
    <xf numFmtId="0" fontId="1" fillId="0" borderId="0" xfId="1" applyNumberFormat="1" applyFont="1" applyBorder="1" applyAlignment="1">
      <alignment horizontal="center" vertical="top" wrapText="1"/>
    </xf>
    <xf numFmtId="2" fontId="1" fillId="0" borderId="1" xfId="1" applyNumberFormat="1" applyFont="1" applyBorder="1" applyAlignment="1">
      <alignment horizontal="right" vertical="top" wrapText="1"/>
    </xf>
    <xf numFmtId="49" fontId="1" fillId="0" borderId="1" xfId="1" applyNumberFormat="1" applyFont="1" applyBorder="1" applyAlignment="1">
      <alignment horizontal="center" wrapText="1"/>
    </xf>
    <xf numFmtId="0" fontId="14" fillId="0" borderId="13" xfId="1" applyNumberFormat="1" applyFont="1" applyBorder="1" applyAlignment="1">
      <alignment horizontal="left" vertical="top" wrapText="1"/>
    </xf>
    <xf numFmtId="0" fontId="14" fillId="0" borderId="14" xfId="1" applyNumberFormat="1" applyFont="1" applyBorder="1" applyAlignment="1">
      <alignment horizontal="left" vertical="top" wrapText="1"/>
    </xf>
    <xf numFmtId="0" fontId="14" fillId="0" borderId="15" xfId="1" applyNumberFormat="1" applyFont="1" applyBorder="1" applyAlignment="1">
      <alignment horizontal="left" vertical="top" wrapText="1"/>
    </xf>
    <xf numFmtId="0" fontId="14" fillId="0" borderId="16" xfId="1" applyNumberFormat="1" applyFont="1" applyBorder="1" applyAlignment="1">
      <alignment horizontal="left" vertical="top" wrapText="1"/>
    </xf>
    <xf numFmtId="0" fontId="14" fillId="0" borderId="17" xfId="1" applyNumberFormat="1" applyFont="1" applyBorder="1" applyAlignment="1">
      <alignment horizontal="right" vertical="top" wrapText="1"/>
    </xf>
    <xf numFmtId="0" fontId="1" fillId="0" borderId="13"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 fillId="0" borderId="17" xfId="1" applyNumberFormat="1" applyFont="1" applyBorder="1" applyAlignment="1">
      <alignment horizontal="right" vertical="top" wrapText="1"/>
    </xf>
    <xf numFmtId="0" fontId="1" fillId="0" borderId="18"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1" xfId="1" applyNumberFormat="1" applyFont="1" applyBorder="1" applyAlignment="1">
      <alignment horizontal="right" vertical="top" wrapText="1"/>
    </xf>
    <xf numFmtId="49" fontId="14" fillId="0" borderId="22" xfId="1" applyNumberFormat="1" applyFont="1" applyBorder="1" applyAlignment="1">
      <alignment horizontal="right" vertical="top" wrapText="1"/>
    </xf>
    <xf numFmtId="0" fontId="14" fillId="0" borderId="12" xfId="1" applyNumberFormat="1" applyFont="1" applyBorder="1" applyAlignment="1">
      <alignment horizontal="left" vertical="top" wrapText="1"/>
    </xf>
    <xf numFmtId="0" fontId="1" fillId="0" borderId="23" xfId="1" applyNumberFormat="1" applyFont="1" applyBorder="1" applyAlignment="1">
      <alignment horizontal="left" vertical="top" wrapText="1"/>
    </xf>
    <xf numFmtId="4" fontId="1" fillId="0" borderId="23" xfId="1" applyNumberFormat="1" applyFont="1" applyBorder="1" applyAlignment="1">
      <alignment horizontal="right" vertical="top" wrapText="1"/>
    </xf>
    <xf numFmtId="0" fontId="14" fillId="0" borderId="16" xfId="1" applyNumberFormat="1" applyFont="1" applyBorder="1" applyAlignment="1">
      <alignment horizontal="righ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12" xfId="1" applyNumberFormat="1" applyFont="1" applyBorder="1" applyAlignment="1">
      <alignment horizontal="left" vertical="top" wrapText="1"/>
    </xf>
    <xf numFmtId="0" fontId="1" fillId="0" borderId="10"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4" fillId="0" borderId="27" xfId="1" applyNumberFormat="1" applyFont="1" applyBorder="1" applyAlignment="1">
      <alignment horizontal="center" vertical="top" wrapText="1"/>
    </xf>
    <xf numFmtId="0" fontId="14" fillId="0" borderId="28" xfId="1" applyNumberFormat="1" applyFont="1" applyBorder="1" applyAlignment="1">
      <alignment horizontal="center" vertical="top" wrapText="1"/>
    </xf>
    <xf numFmtId="0" fontId="1" fillId="0" borderId="27" xfId="1" applyNumberFormat="1" applyFont="1" applyBorder="1" applyAlignment="1">
      <alignment horizontal="center" vertical="top" wrapText="1"/>
    </xf>
    <xf numFmtId="0" fontId="1" fillId="0" borderId="0" xfId="1" applyNumberFormat="1" applyFont="1" applyBorder="1" applyAlignment="1">
      <alignment horizontal="center" vertical="top" wrapText="1"/>
    </xf>
    <xf numFmtId="0" fontId="1" fillId="0" borderId="28" xfId="1" applyNumberFormat="1" applyFont="1" applyBorder="1" applyAlignment="1">
      <alignment horizontal="center" vertical="top" wrapText="1"/>
    </xf>
    <xf numFmtId="4" fontId="1" fillId="0" borderId="22" xfId="1" applyNumberFormat="1" applyFont="1" applyBorder="1" applyAlignment="1">
      <alignment horizontal="right" vertical="top" wrapText="1"/>
    </xf>
    <xf numFmtId="0" fontId="1" fillId="0" borderId="27"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0" xfId="1" applyNumberFormat="1" applyFont="1" applyBorder="1" applyAlignment="1">
      <alignment horizontal="left" vertical="top" wrapText="1"/>
    </xf>
    <xf numFmtId="0" fontId="14" fillId="0" borderId="27" xfId="1" applyNumberFormat="1" applyFont="1" applyBorder="1" applyAlignment="1">
      <alignment horizontal="left" vertical="top" wrapText="1"/>
    </xf>
    <xf numFmtId="0" fontId="14" fillId="0" borderId="28" xfId="1" applyNumberFormat="1" applyFont="1" applyBorder="1" applyAlignment="1">
      <alignment horizontal="left" vertical="top" wrapText="1"/>
    </xf>
    <xf numFmtId="49" fontId="14" fillId="0" borderId="16" xfId="1" applyNumberFormat="1" applyFont="1" applyBorder="1" applyAlignment="1">
      <alignment horizontal="right" vertical="top" wrapText="1"/>
    </xf>
    <xf numFmtId="49" fontId="14" fillId="0" borderId="17" xfId="1" applyNumberFormat="1" applyFont="1" applyBorder="1" applyAlignment="1">
      <alignment horizontal="right" vertical="top" wrapText="1"/>
    </xf>
    <xf numFmtId="49" fontId="14" fillId="0" borderId="21" xfId="1" applyNumberFormat="1" applyFont="1" applyBorder="1" applyAlignment="1">
      <alignment horizontal="right" vertical="top" wrapText="1"/>
    </xf>
    <xf numFmtId="0" fontId="14" fillId="0" borderId="20" xfId="1" applyNumberFormat="1" applyFont="1" applyBorder="1" applyAlignment="1">
      <alignment horizontal="left" vertical="top" wrapText="1"/>
    </xf>
    <xf numFmtId="0" fontId="14" fillId="0" borderId="19" xfId="1" applyNumberFormat="1" applyFont="1" applyBorder="1" applyAlignment="1">
      <alignment horizontal="left" vertical="top" wrapText="1"/>
    </xf>
    <xf numFmtId="0" fontId="14" fillId="0" borderId="18" xfId="1" applyNumberFormat="1" applyFont="1" applyBorder="1" applyAlignment="1">
      <alignment horizontal="left" vertical="top" wrapText="1"/>
    </xf>
    <xf numFmtId="0" fontId="14" fillId="0" borderId="21" xfId="1" applyNumberFormat="1" applyFont="1" applyBorder="1" applyAlignment="1">
      <alignment horizontal="left" vertical="top" wrapText="1"/>
    </xf>
    <xf numFmtId="4" fontId="14" fillId="0" borderId="21" xfId="1" applyNumberFormat="1" applyFont="1" applyBorder="1" applyAlignment="1">
      <alignment horizontal="right" vertical="top" wrapText="1"/>
    </xf>
    <xf numFmtId="49" fontId="14" fillId="0" borderId="1" xfId="1" applyNumberFormat="1" applyFont="1" applyBorder="1" applyAlignment="1">
      <alignment horizontal="right" vertical="top" wrapText="1"/>
    </xf>
    <xf numFmtId="0" fontId="1" fillId="0" borderId="29"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 fillId="0" borderId="1" xfId="1" applyNumberFormat="1" applyFont="1" applyBorder="1" applyAlignment="1">
      <alignment horizontal="left" vertical="top" wrapText="1"/>
    </xf>
    <xf numFmtId="4" fontId="1" fillId="0" borderId="1" xfId="1" applyNumberFormat="1" applyFont="1" applyBorder="1" applyAlignment="1">
      <alignment horizontal="right" vertical="top" wrapText="1"/>
    </xf>
    <xf numFmtId="0" fontId="1" fillId="0" borderId="29" xfId="1" applyNumberFormat="1" applyFont="1" applyBorder="1" applyAlignment="1">
      <alignment horizontal="center" vertical="top" wrapText="1"/>
    </xf>
    <xf numFmtId="0" fontId="1" fillId="0" borderId="31" xfId="1" applyNumberFormat="1" applyFont="1" applyBorder="1" applyAlignment="1">
      <alignment horizontal="center" vertical="top" wrapText="1"/>
    </xf>
    <xf numFmtId="0" fontId="1" fillId="0" borderId="30" xfId="1" applyNumberFormat="1" applyFont="1" applyBorder="1" applyAlignment="1">
      <alignment horizontal="center" vertical="top" wrapText="1"/>
    </xf>
    <xf numFmtId="0" fontId="14" fillId="0" borderId="29" xfId="1" applyNumberFormat="1" applyFont="1" applyBorder="1" applyAlignment="1">
      <alignment horizontal="left" vertical="top" wrapText="1"/>
    </xf>
    <xf numFmtId="0" fontId="14" fillId="0" borderId="30" xfId="1" applyNumberFormat="1" applyFont="1" applyBorder="1" applyAlignment="1">
      <alignment horizontal="left" vertical="top" wrapText="1"/>
    </xf>
    <xf numFmtId="0" fontId="14" fillId="0" borderId="31" xfId="1" applyNumberFormat="1" applyFont="1" applyBorder="1" applyAlignment="1">
      <alignment horizontal="left" vertical="top" wrapText="1"/>
    </xf>
    <xf numFmtId="0" fontId="14" fillId="0" borderId="1" xfId="1" applyNumberFormat="1" applyFont="1" applyBorder="1" applyAlignment="1">
      <alignment horizontal="left" vertical="top" wrapText="1"/>
    </xf>
    <xf numFmtId="4" fontId="14" fillId="0" borderId="1" xfId="1" applyNumberFormat="1" applyFont="1" applyBorder="1" applyAlignment="1">
      <alignment horizontal="right" vertical="top" wrapText="1"/>
    </xf>
    <xf numFmtId="0" fontId="15" fillId="0" borderId="0" xfId="1" applyFont="1"/>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4"/>
  <sheetViews>
    <sheetView tabSelected="1" zoomScaleNormal="100" workbookViewId="0">
      <selection activeCell="J22" sqref="J22"/>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7.25" customHeight="1" x14ac:dyDescent="0.25">
      <c r="A10" s="10" t="s">
        <v>11</v>
      </c>
      <c r="B10" s="11"/>
      <c r="C10" s="17"/>
      <c r="G10" s="10" t="s">
        <v>11</v>
      </c>
      <c r="H10" s="11"/>
      <c r="I10" s="18"/>
    </row>
    <row r="11" spans="1:256" ht="15.75" customHeight="1" x14ac:dyDescent="0.2">
      <c r="A11" s="19" t="s">
        <v>12</v>
      </c>
      <c r="B11" s="19"/>
      <c r="C11" s="19"/>
      <c r="D11" s="19"/>
      <c r="E11" s="19"/>
      <c r="F11" s="19"/>
      <c r="G11" s="19"/>
      <c r="H11" s="19"/>
      <c r="I11" s="19"/>
    </row>
    <row r="12" spans="1:256" ht="15.75" customHeight="1" x14ac:dyDescent="0.2">
      <c r="A12" s="20" t="s">
        <v>13</v>
      </c>
      <c r="B12" s="21"/>
      <c r="C12" s="21"/>
      <c r="D12" s="21"/>
      <c r="E12" s="21"/>
      <c r="F12" s="21"/>
      <c r="G12" s="21"/>
      <c r="H12" s="21"/>
      <c r="I12" s="21"/>
    </row>
    <row r="13" spans="1:256" x14ac:dyDescent="0.2">
      <c r="A13" s="22"/>
      <c r="B13" s="23"/>
      <c r="C13" s="24"/>
      <c r="D13" s="24"/>
      <c r="E13" s="24"/>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c r="BX13" s="23"/>
      <c r="BY13" s="23"/>
      <c r="BZ13" s="23"/>
      <c r="CA13" s="23"/>
      <c r="CB13" s="23"/>
      <c r="CC13" s="23"/>
      <c r="CD13" s="23"/>
      <c r="CE13" s="23"/>
      <c r="CF13" s="23"/>
      <c r="CG13" s="23"/>
      <c r="CH13" s="23"/>
      <c r="CI13" s="23"/>
      <c r="CJ13" s="23"/>
      <c r="CK13" s="23"/>
      <c r="CL13" s="23"/>
      <c r="CM13" s="23"/>
      <c r="CN13" s="23"/>
      <c r="CO13" s="23"/>
      <c r="CP13" s="23"/>
      <c r="CQ13" s="23"/>
      <c r="CR13" s="23"/>
      <c r="CS13" s="23"/>
      <c r="CT13" s="23"/>
      <c r="CU13" s="23"/>
      <c r="CV13" s="23"/>
      <c r="CW13" s="23"/>
      <c r="CX13" s="23"/>
      <c r="CY13" s="23"/>
      <c r="CZ13" s="23"/>
      <c r="DA13" s="23"/>
      <c r="DB13" s="23"/>
      <c r="DC13" s="23"/>
      <c r="DD13" s="23"/>
      <c r="DE13" s="23"/>
      <c r="DF13" s="23"/>
      <c r="DG13" s="23"/>
      <c r="DH13" s="23"/>
      <c r="DI13" s="23"/>
      <c r="DJ13" s="23"/>
      <c r="DK13" s="23"/>
      <c r="DL13" s="23"/>
      <c r="DM13" s="23"/>
      <c r="DN13" s="23"/>
      <c r="DO13" s="23"/>
      <c r="DP13" s="23"/>
      <c r="DQ13" s="23"/>
      <c r="DR13" s="23"/>
      <c r="DS13" s="23"/>
      <c r="DT13" s="23"/>
      <c r="DU13" s="23"/>
      <c r="DV13" s="23"/>
      <c r="DW13" s="23"/>
      <c r="DX13" s="23"/>
      <c r="DY13" s="23"/>
      <c r="DZ13" s="23"/>
      <c r="EA13" s="23"/>
      <c r="EB13" s="23"/>
      <c r="EC13" s="23"/>
      <c r="ED13" s="23"/>
      <c r="EE13" s="23"/>
      <c r="EF13" s="23"/>
      <c r="EG13" s="23"/>
      <c r="EH13" s="23"/>
      <c r="EI13" s="23"/>
      <c r="EJ13" s="23"/>
      <c r="EK13" s="23"/>
      <c r="EL13" s="23"/>
      <c r="EM13" s="23"/>
      <c r="EN13" s="23"/>
      <c r="EO13" s="23"/>
      <c r="EP13" s="23"/>
      <c r="EQ13" s="23"/>
      <c r="ER13" s="23"/>
      <c r="ES13" s="23"/>
      <c r="ET13" s="23"/>
      <c r="EU13" s="23"/>
      <c r="EV13" s="23"/>
      <c r="EW13" s="23"/>
      <c r="EX13" s="23"/>
      <c r="EY13" s="23"/>
      <c r="EZ13" s="23"/>
      <c r="FA13" s="23"/>
      <c r="FB13" s="23"/>
      <c r="FC13" s="23"/>
      <c r="FD13" s="23"/>
      <c r="FE13" s="23"/>
      <c r="FF13" s="23"/>
      <c r="FG13" s="23"/>
      <c r="FH13" s="23"/>
      <c r="FI13" s="23"/>
      <c r="FJ13" s="23"/>
      <c r="FK13" s="23"/>
      <c r="FL13" s="23"/>
      <c r="FM13" s="23"/>
      <c r="FN13" s="23"/>
      <c r="FO13" s="23"/>
      <c r="FP13" s="23"/>
      <c r="FQ13" s="23"/>
      <c r="FR13" s="23"/>
      <c r="FS13" s="23"/>
      <c r="FT13" s="23"/>
      <c r="FU13" s="23"/>
      <c r="FV13" s="23"/>
      <c r="FW13" s="23"/>
      <c r="FX13" s="23"/>
      <c r="FY13" s="23"/>
      <c r="FZ13" s="23"/>
      <c r="GA13" s="23"/>
      <c r="GB13" s="23"/>
      <c r="GC13" s="23"/>
      <c r="GD13" s="23"/>
      <c r="GE13" s="23"/>
      <c r="GF13" s="23"/>
      <c r="GG13" s="23"/>
      <c r="GH13" s="23"/>
      <c r="GI13" s="23"/>
      <c r="GJ13" s="23"/>
      <c r="GK13" s="23"/>
      <c r="GL13" s="23"/>
      <c r="GM13" s="23"/>
      <c r="GN13" s="23"/>
      <c r="GO13" s="23"/>
      <c r="GP13" s="23"/>
      <c r="GQ13" s="23"/>
      <c r="GR13" s="23"/>
      <c r="GS13" s="23"/>
      <c r="GT13" s="23"/>
      <c r="GU13" s="23"/>
      <c r="GV13" s="23"/>
      <c r="GW13" s="23"/>
      <c r="GX13" s="23"/>
      <c r="GY13" s="23"/>
      <c r="GZ13" s="23"/>
      <c r="HA13" s="23"/>
      <c r="HB13" s="23"/>
      <c r="HC13" s="23"/>
      <c r="HD13" s="23"/>
      <c r="HE13" s="23"/>
      <c r="HF13" s="23"/>
      <c r="HG13" s="23"/>
      <c r="HH13" s="23"/>
      <c r="HI13" s="23"/>
      <c r="HJ13" s="23"/>
      <c r="HK13" s="23"/>
      <c r="HL13" s="23"/>
      <c r="HM13" s="23"/>
      <c r="HN13" s="23"/>
      <c r="HO13" s="23"/>
      <c r="HP13" s="23"/>
      <c r="HQ13" s="23"/>
      <c r="HR13" s="23"/>
      <c r="HS13" s="23"/>
      <c r="HT13" s="23"/>
      <c r="HU13" s="23"/>
      <c r="HV13" s="23"/>
      <c r="HW13" s="23"/>
      <c r="HX13" s="23"/>
      <c r="HY13" s="23"/>
      <c r="HZ13" s="23"/>
      <c r="IA13" s="23"/>
      <c r="IB13" s="23"/>
      <c r="IC13" s="23"/>
      <c r="ID13" s="23"/>
      <c r="IE13" s="23"/>
      <c r="IF13" s="23"/>
      <c r="IG13" s="23"/>
      <c r="IH13" s="23"/>
      <c r="II13" s="23"/>
      <c r="IJ13" s="23"/>
      <c r="IK13" s="23"/>
      <c r="IL13" s="23"/>
      <c r="IM13" s="23"/>
      <c r="IN13" s="23"/>
      <c r="IO13" s="23"/>
      <c r="IP13" s="23"/>
      <c r="IQ13" s="23"/>
      <c r="IR13" s="23"/>
      <c r="IS13" s="23"/>
      <c r="IT13" s="23"/>
      <c r="IU13" s="23"/>
      <c r="IV13" s="23"/>
    </row>
    <row r="14" spans="1:256" ht="62.25" customHeight="1" x14ac:dyDescent="0.25">
      <c r="A14" s="25" t="s">
        <v>14</v>
      </c>
      <c r="B14" s="25"/>
      <c r="C14" s="25"/>
      <c r="D14" s="25"/>
      <c r="E14" s="25"/>
      <c r="F14" s="25"/>
      <c r="G14" s="25"/>
      <c r="H14" s="25"/>
      <c r="I14" s="25"/>
      <c r="J14" s="26"/>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c r="BW14" s="23"/>
      <c r="BX14" s="23"/>
      <c r="BY14" s="23"/>
      <c r="BZ14" s="23"/>
      <c r="CA14" s="23"/>
      <c r="CB14" s="23"/>
      <c r="CC14" s="23"/>
      <c r="CD14" s="23"/>
      <c r="CE14" s="23"/>
      <c r="CF14" s="23"/>
      <c r="CG14" s="23"/>
      <c r="CH14" s="23"/>
      <c r="CI14" s="23"/>
      <c r="CJ14" s="23"/>
      <c r="CK14" s="23"/>
      <c r="CL14" s="23"/>
      <c r="CM14" s="23"/>
      <c r="CN14" s="23"/>
      <c r="CO14" s="23"/>
      <c r="CP14" s="23"/>
      <c r="CQ14" s="23"/>
      <c r="CR14" s="23"/>
      <c r="CS14" s="23"/>
      <c r="CT14" s="23"/>
      <c r="CU14" s="23"/>
      <c r="CV14" s="23"/>
      <c r="CW14" s="23"/>
      <c r="CX14" s="23"/>
      <c r="CY14" s="23"/>
      <c r="CZ14" s="23"/>
      <c r="DA14" s="23"/>
      <c r="DB14" s="23"/>
      <c r="DC14" s="23"/>
      <c r="DD14" s="23"/>
      <c r="DE14" s="23"/>
      <c r="DF14" s="23"/>
      <c r="DG14" s="23"/>
      <c r="DH14" s="23"/>
      <c r="DI14" s="23"/>
      <c r="DJ14" s="23"/>
      <c r="DK14" s="23"/>
      <c r="DL14" s="23"/>
      <c r="DM14" s="23"/>
      <c r="DN14" s="23"/>
      <c r="DO14" s="23"/>
      <c r="DP14" s="23"/>
      <c r="DQ14" s="23"/>
      <c r="DR14" s="23"/>
      <c r="DS14" s="23"/>
      <c r="DT14" s="23"/>
      <c r="DU14" s="23"/>
      <c r="DV14" s="23"/>
      <c r="DW14" s="23"/>
      <c r="DX14" s="23"/>
      <c r="DY14" s="23"/>
      <c r="DZ14" s="23"/>
      <c r="EA14" s="23"/>
      <c r="EB14" s="23"/>
      <c r="EC14" s="23"/>
      <c r="ED14" s="23"/>
      <c r="EE14" s="23"/>
      <c r="EF14" s="23"/>
      <c r="EG14" s="23"/>
      <c r="EH14" s="23"/>
      <c r="EI14" s="23"/>
      <c r="EJ14" s="23"/>
      <c r="EK14" s="23"/>
      <c r="EL14" s="23"/>
      <c r="EM14" s="23"/>
      <c r="EN14" s="23"/>
      <c r="EO14" s="23"/>
      <c r="EP14" s="23"/>
      <c r="EQ14" s="23"/>
      <c r="ER14" s="23"/>
      <c r="ES14" s="23"/>
      <c r="ET14" s="23"/>
      <c r="EU14" s="23"/>
      <c r="EV14" s="23"/>
      <c r="EW14" s="23"/>
      <c r="EX14" s="23"/>
      <c r="EY14" s="23"/>
      <c r="EZ14" s="23"/>
      <c r="FA14" s="23"/>
      <c r="FB14" s="23"/>
      <c r="FC14" s="23"/>
      <c r="FD14" s="23"/>
      <c r="FE14" s="23"/>
      <c r="FF14" s="23"/>
      <c r="FG14" s="23"/>
      <c r="FH14" s="23"/>
      <c r="FI14" s="23"/>
      <c r="FJ14" s="23"/>
      <c r="FK14" s="23"/>
      <c r="FL14" s="23"/>
      <c r="FM14" s="23"/>
      <c r="FN14" s="23"/>
      <c r="FO14" s="23"/>
      <c r="FP14" s="23"/>
      <c r="FQ14" s="23"/>
      <c r="FR14" s="23"/>
      <c r="FS14" s="23"/>
      <c r="FT14" s="23"/>
      <c r="FU14" s="23"/>
      <c r="FV14" s="23"/>
      <c r="FW14" s="23"/>
      <c r="FX14" s="23"/>
      <c r="FY14" s="23"/>
      <c r="FZ14" s="23"/>
      <c r="GA14" s="23"/>
      <c r="GB14" s="23"/>
      <c r="GC14" s="23"/>
      <c r="GD14" s="23"/>
      <c r="GE14" s="23"/>
      <c r="GF14" s="23"/>
      <c r="GG14" s="23"/>
      <c r="GH14" s="23"/>
      <c r="GI14" s="23"/>
      <c r="GJ14" s="23"/>
      <c r="GK14" s="23"/>
      <c r="GL14" s="23"/>
      <c r="GM14" s="23"/>
      <c r="GN14" s="23"/>
      <c r="GO14" s="23"/>
      <c r="GP14" s="23"/>
      <c r="GQ14" s="23"/>
      <c r="GR14" s="23"/>
      <c r="GS14" s="23"/>
      <c r="GT14" s="23"/>
      <c r="GU14" s="23"/>
      <c r="GV14" s="23"/>
      <c r="GW14" s="23"/>
      <c r="GX14" s="23"/>
      <c r="GY14" s="23"/>
      <c r="GZ14" s="23"/>
      <c r="HA14" s="23"/>
      <c r="HB14" s="23"/>
      <c r="HC14" s="23"/>
      <c r="HD14" s="23"/>
      <c r="HE14" s="23"/>
      <c r="HF14" s="23"/>
      <c r="HG14" s="23"/>
      <c r="HH14" s="23"/>
      <c r="HI14" s="23"/>
      <c r="HJ14" s="23"/>
      <c r="HK14" s="23"/>
      <c r="HL14" s="23"/>
      <c r="HM14" s="23"/>
      <c r="HN14" s="23"/>
      <c r="HO14" s="23"/>
      <c r="HP14" s="23"/>
      <c r="HQ14" s="23"/>
      <c r="HR14" s="23"/>
      <c r="HS14" s="23"/>
      <c r="HT14" s="23"/>
      <c r="HU14" s="23"/>
      <c r="HV14" s="23"/>
      <c r="HW14" s="23"/>
      <c r="HX14" s="23"/>
      <c r="HY14" s="23"/>
      <c r="HZ14" s="23"/>
      <c r="IA14" s="23"/>
      <c r="IB14" s="23"/>
      <c r="IC14" s="23"/>
      <c r="ID14" s="23"/>
      <c r="IE14" s="23"/>
      <c r="IF14" s="23"/>
      <c r="IG14" s="23"/>
      <c r="IH14" s="23"/>
      <c r="II14" s="23"/>
      <c r="IJ14" s="23"/>
      <c r="IK14" s="23"/>
      <c r="IL14" s="23"/>
      <c r="IM14" s="23"/>
      <c r="IN14" s="23"/>
      <c r="IO14" s="23"/>
      <c r="IP14" s="23"/>
      <c r="IQ14" s="23"/>
      <c r="IR14" s="23"/>
      <c r="IS14" s="23"/>
      <c r="IT14" s="23"/>
      <c r="IU14" s="23"/>
      <c r="IV14" s="23"/>
    </row>
    <row r="15" spans="1:256" ht="9.75" customHeight="1" x14ac:dyDescent="0.25">
      <c r="A15" s="27"/>
      <c r="B15" s="27"/>
      <c r="C15" s="27"/>
      <c r="D15" s="27"/>
      <c r="E15" s="27"/>
      <c r="F15" s="27"/>
      <c r="G15" s="27"/>
      <c r="H15" s="27"/>
      <c r="I15" s="27"/>
      <c r="J15" s="26"/>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row>
    <row r="16" spans="1:256" ht="97.5" customHeight="1" x14ac:dyDescent="0.2">
      <c r="A16" s="28" t="s">
        <v>15</v>
      </c>
      <c r="B16" s="29" t="s">
        <v>16</v>
      </c>
      <c r="C16" s="30"/>
      <c r="D16" s="31" t="s">
        <v>17</v>
      </c>
      <c r="E16" s="29"/>
      <c r="F16" s="29"/>
      <c r="G16" s="30"/>
      <c r="H16" s="32" t="s">
        <v>18</v>
      </c>
      <c r="I16" s="33" t="s">
        <v>19</v>
      </c>
    </row>
    <row r="17" spans="1:9" ht="12.75" customHeight="1" x14ac:dyDescent="0.2">
      <c r="A17" s="34" t="s">
        <v>20</v>
      </c>
      <c r="B17" s="35">
        <v>2</v>
      </c>
      <c r="C17" s="36"/>
      <c r="D17" s="37">
        <v>3</v>
      </c>
      <c r="E17" s="35"/>
      <c r="F17" s="35"/>
      <c r="G17" s="36"/>
      <c r="H17" s="38">
        <v>4</v>
      </c>
      <c r="I17" s="39">
        <v>5</v>
      </c>
    </row>
    <row r="18" spans="1:9" ht="92.25" customHeight="1" x14ac:dyDescent="0.2">
      <c r="A18" s="40" t="s">
        <v>20</v>
      </c>
      <c r="B18" s="41" t="s">
        <v>21</v>
      </c>
      <c r="C18" s="42"/>
      <c r="D18" s="43" t="s">
        <v>22</v>
      </c>
      <c r="E18" s="44"/>
      <c r="F18" s="44"/>
      <c r="G18" s="45"/>
      <c r="H18" s="46" t="s">
        <v>23</v>
      </c>
      <c r="I18" s="47">
        <f>10557.37*(0.018/0.2)*1*4.47*0.85</f>
        <v>3610.1454583499994</v>
      </c>
    </row>
    <row r="19" spans="1:9" ht="15.75" customHeight="1" x14ac:dyDescent="0.2">
      <c r="A19" s="48"/>
      <c r="B19" s="49" t="s">
        <v>24</v>
      </c>
      <c r="C19" s="50"/>
      <c r="D19" s="51"/>
      <c r="E19" s="49"/>
      <c r="F19" s="49"/>
      <c r="G19" s="50"/>
      <c r="H19" s="52"/>
      <c r="I19" s="53"/>
    </row>
    <row r="20" spans="1:9" ht="30" customHeight="1" x14ac:dyDescent="0.2">
      <c r="A20" s="48"/>
      <c r="B20" s="54" t="s">
        <v>25</v>
      </c>
      <c r="C20" s="55"/>
      <c r="D20" s="56" t="s">
        <v>26</v>
      </c>
      <c r="E20" s="54"/>
      <c r="F20" s="54"/>
      <c r="G20" s="55"/>
      <c r="H20" s="57"/>
      <c r="I20" s="58"/>
    </row>
    <row r="21" spans="1:9" ht="45" customHeight="1" x14ac:dyDescent="0.2">
      <c r="A21" s="48"/>
      <c r="B21" s="54"/>
      <c r="C21" s="55"/>
      <c r="D21" s="56" t="s">
        <v>27</v>
      </c>
      <c r="E21" s="54"/>
      <c r="F21" s="54"/>
      <c r="G21" s="55"/>
      <c r="H21" s="57"/>
      <c r="I21" s="58"/>
    </row>
    <row r="22" spans="1:9" ht="25.5" customHeight="1" x14ac:dyDescent="0.2">
      <c r="A22" s="34"/>
      <c r="B22" s="59" t="s">
        <v>28</v>
      </c>
      <c r="C22" s="60"/>
      <c r="D22" s="61"/>
      <c r="E22" s="59"/>
      <c r="F22" s="59"/>
      <c r="G22" s="60"/>
      <c r="H22" s="62" t="s">
        <v>29</v>
      </c>
      <c r="I22" s="63"/>
    </row>
    <row r="23" spans="1:9" ht="107.25" customHeight="1" x14ac:dyDescent="0.2">
      <c r="A23" s="64" t="s">
        <v>30</v>
      </c>
      <c r="B23" s="65" t="s">
        <v>31</v>
      </c>
      <c r="C23" s="42"/>
      <c r="D23" s="43" t="s">
        <v>32</v>
      </c>
      <c r="E23" s="44"/>
      <c r="F23" s="44"/>
      <c r="G23" s="45"/>
      <c r="H23" s="66" t="s">
        <v>33</v>
      </c>
      <c r="I23" s="67">
        <f>(11960*1*0.6*4.47*1.4*(1+0.1)*0.825)</f>
        <v>40753.472759999997</v>
      </c>
    </row>
    <row r="24" spans="1:9" ht="15.75" customHeight="1" x14ac:dyDescent="0.2">
      <c r="A24" s="64"/>
      <c r="B24" s="51" t="s">
        <v>24</v>
      </c>
      <c r="C24" s="50"/>
      <c r="D24" s="51"/>
      <c r="E24" s="49"/>
      <c r="F24" s="49"/>
      <c r="G24" s="50"/>
      <c r="H24" s="52"/>
      <c r="I24" s="68"/>
    </row>
    <row r="25" spans="1:9" ht="25.5" customHeight="1" x14ac:dyDescent="0.2">
      <c r="A25" s="64"/>
      <c r="B25" s="69" t="s">
        <v>25</v>
      </c>
      <c r="C25" s="70"/>
      <c r="D25" s="69" t="s">
        <v>34</v>
      </c>
      <c r="E25" s="71"/>
      <c r="F25" s="71"/>
      <c r="G25" s="70"/>
      <c r="H25" s="57"/>
      <c r="I25" s="58"/>
    </row>
    <row r="26" spans="1:9" ht="38.25" customHeight="1" x14ac:dyDescent="0.2">
      <c r="A26" s="64"/>
      <c r="B26" s="69"/>
      <c r="C26" s="70"/>
      <c r="D26" s="69" t="s">
        <v>27</v>
      </c>
      <c r="E26" s="71"/>
      <c r="F26" s="71"/>
      <c r="G26" s="70"/>
      <c r="H26" s="57"/>
      <c r="I26" s="58"/>
    </row>
    <row r="27" spans="1:9" ht="25.5" customHeight="1" x14ac:dyDescent="0.2">
      <c r="A27" s="64"/>
      <c r="B27" s="69"/>
      <c r="C27" s="70"/>
      <c r="D27" s="69" t="s">
        <v>35</v>
      </c>
      <c r="E27" s="71"/>
      <c r="F27" s="71"/>
      <c r="G27" s="70"/>
      <c r="H27" s="57"/>
      <c r="I27" s="58"/>
    </row>
    <row r="28" spans="1:9" ht="25.5" customHeight="1" x14ac:dyDescent="0.2">
      <c r="A28" s="64"/>
      <c r="B28" s="69"/>
      <c r="C28" s="70"/>
      <c r="D28" s="69" t="s">
        <v>36</v>
      </c>
      <c r="E28" s="71"/>
      <c r="F28" s="71"/>
      <c r="G28" s="70"/>
      <c r="H28" s="57"/>
      <c r="I28" s="58"/>
    </row>
    <row r="29" spans="1:9" ht="54.75" customHeight="1" x14ac:dyDescent="0.2">
      <c r="A29" s="64"/>
      <c r="B29" s="61" t="s">
        <v>28</v>
      </c>
      <c r="C29" s="60"/>
      <c r="D29" s="61"/>
      <c r="E29" s="59"/>
      <c r="F29" s="59"/>
      <c r="G29" s="60"/>
      <c r="H29" s="62" t="s">
        <v>37</v>
      </c>
      <c r="I29" s="63"/>
    </row>
    <row r="30" spans="1:9" ht="101.25" customHeight="1" x14ac:dyDescent="0.2">
      <c r="A30" s="64" t="s">
        <v>38</v>
      </c>
      <c r="B30" s="65" t="s">
        <v>31</v>
      </c>
      <c r="C30" s="42"/>
      <c r="D30" s="72" t="s">
        <v>32</v>
      </c>
      <c r="E30" s="73"/>
      <c r="F30" s="73"/>
      <c r="G30" s="74"/>
      <c r="H30" s="75" t="s">
        <v>39</v>
      </c>
      <c r="I30" s="67">
        <f>(11960*1*0.6*4.47*1.4*(1+0.1)*0.775)</f>
        <v>38283.565320000002</v>
      </c>
    </row>
    <row r="31" spans="1:9" ht="15" customHeight="1" x14ac:dyDescent="0.2">
      <c r="A31" s="64"/>
      <c r="B31" s="76" t="s">
        <v>24</v>
      </c>
      <c r="C31" s="77"/>
      <c r="D31" s="78"/>
      <c r="E31" s="79"/>
      <c r="F31" s="79"/>
      <c r="G31" s="80"/>
      <c r="H31" s="75"/>
      <c r="I31" s="81"/>
    </row>
    <row r="32" spans="1:9" ht="25.5" customHeight="1" x14ac:dyDescent="0.2">
      <c r="A32" s="64"/>
      <c r="B32" s="82" t="s">
        <v>25</v>
      </c>
      <c r="C32" s="83"/>
      <c r="D32" s="82" t="s">
        <v>34</v>
      </c>
      <c r="E32" s="84"/>
      <c r="F32" s="84"/>
      <c r="G32" s="83"/>
      <c r="H32" s="75"/>
      <c r="I32" s="81"/>
    </row>
    <row r="33" spans="1:9" ht="39" customHeight="1" x14ac:dyDescent="0.2">
      <c r="A33" s="64"/>
      <c r="B33" s="76"/>
      <c r="C33" s="77"/>
      <c r="D33" s="82" t="s">
        <v>27</v>
      </c>
      <c r="E33" s="84"/>
      <c r="F33" s="84"/>
      <c r="G33" s="83"/>
      <c r="H33" s="75"/>
      <c r="I33" s="81"/>
    </row>
    <row r="34" spans="1:9" ht="25.5" customHeight="1" x14ac:dyDescent="0.2">
      <c r="A34" s="64"/>
      <c r="B34" s="76"/>
      <c r="C34" s="77"/>
      <c r="D34" s="82" t="s">
        <v>35</v>
      </c>
      <c r="E34" s="84"/>
      <c r="F34" s="84"/>
      <c r="G34" s="83"/>
      <c r="H34" s="75"/>
      <c r="I34" s="81"/>
    </row>
    <row r="35" spans="1:9" ht="25.5" customHeight="1" x14ac:dyDescent="0.2">
      <c r="A35" s="64"/>
      <c r="B35" s="76"/>
      <c r="C35" s="77"/>
      <c r="D35" s="82" t="s">
        <v>36</v>
      </c>
      <c r="E35" s="84"/>
      <c r="F35" s="84"/>
      <c r="G35" s="83"/>
      <c r="H35" s="75"/>
      <c r="I35" s="81"/>
    </row>
    <row r="36" spans="1:9" ht="51.75" customHeight="1" x14ac:dyDescent="0.2">
      <c r="A36" s="64"/>
      <c r="B36" s="78" t="s">
        <v>28</v>
      </c>
      <c r="C36" s="80"/>
      <c r="D36" s="78"/>
      <c r="E36" s="79"/>
      <c r="F36" s="79"/>
      <c r="G36" s="80"/>
      <c r="H36" s="75" t="s">
        <v>40</v>
      </c>
      <c r="I36" s="81"/>
    </row>
    <row r="37" spans="1:9" ht="106.5" customHeight="1" x14ac:dyDescent="0.2">
      <c r="A37" s="64" t="s">
        <v>41</v>
      </c>
      <c r="B37" s="85" t="s">
        <v>42</v>
      </c>
      <c r="C37" s="86"/>
      <c r="D37" s="82" t="s">
        <v>43</v>
      </c>
      <c r="E37" s="84"/>
      <c r="F37" s="84"/>
      <c r="G37" s="83"/>
      <c r="H37" s="75" t="s">
        <v>44</v>
      </c>
      <c r="I37" s="81">
        <f>(0+800*1)*1*0.5*4.47</f>
        <v>1788</v>
      </c>
    </row>
    <row r="38" spans="1:9" ht="15" customHeight="1" x14ac:dyDescent="0.2">
      <c r="A38" s="87" t="s">
        <v>45</v>
      </c>
      <c r="B38" s="51" t="s">
        <v>24</v>
      </c>
      <c r="C38" s="50"/>
      <c r="D38" s="51"/>
      <c r="E38" s="49"/>
      <c r="F38" s="49"/>
      <c r="G38" s="50"/>
      <c r="H38" s="52"/>
      <c r="I38" s="68"/>
    </row>
    <row r="39" spans="1:9" ht="24" customHeight="1" x14ac:dyDescent="0.2">
      <c r="A39" s="88" t="s">
        <v>45</v>
      </c>
      <c r="B39" s="69" t="s">
        <v>46</v>
      </c>
      <c r="C39" s="70"/>
      <c r="D39" s="69" t="s">
        <v>47</v>
      </c>
      <c r="E39" s="71"/>
      <c r="F39" s="71"/>
      <c r="G39" s="70"/>
      <c r="H39" s="57"/>
      <c r="I39" s="58"/>
    </row>
    <row r="40" spans="1:9" ht="39" customHeight="1" x14ac:dyDescent="0.2">
      <c r="A40" s="88" t="s">
        <v>45</v>
      </c>
      <c r="B40" s="69"/>
      <c r="C40" s="70"/>
      <c r="D40" s="69" t="s">
        <v>27</v>
      </c>
      <c r="E40" s="71"/>
      <c r="F40" s="71"/>
      <c r="G40" s="70"/>
      <c r="H40" s="57"/>
      <c r="I40" s="58"/>
    </row>
    <row r="41" spans="1:9" ht="15" customHeight="1" x14ac:dyDescent="0.2">
      <c r="A41" s="89" t="s">
        <v>45</v>
      </c>
      <c r="B41" s="61" t="s">
        <v>28</v>
      </c>
      <c r="C41" s="60"/>
      <c r="D41" s="61"/>
      <c r="E41" s="59"/>
      <c r="F41" s="59"/>
      <c r="G41" s="60"/>
      <c r="H41" s="62" t="s">
        <v>48</v>
      </c>
      <c r="I41" s="63"/>
    </row>
    <row r="42" spans="1:9" x14ac:dyDescent="0.2">
      <c r="A42" s="89" t="s">
        <v>49</v>
      </c>
      <c r="B42" s="90" t="s">
        <v>50</v>
      </c>
      <c r="C42" s="91"/>
      <c r="D42" s="90"/>
      <c r="E42" s="92"/>
      <c r="F42" s="92"/>
      <c r="G42" s="91"/>
      <c r="H42" s="93"/>
      <c r="I42" s="94">
        <f>I18+I23+I37+I30</f>
        <v>84435.18353835</v>
      </c>
    </row>
    <row r="43" spans="1:9" ht="12.75" customHeight="1" x14ac:dyDescent="0.2">
      <c r="A43" s="95" t="s">
        <v>51</v>
      </c>
      <c r="B43" s="96" t="s">
        <v>52</v>
      </c>
      <c r="C43" s="97"/>
      <c r="D43" s="96"/>
      <c r="E43" s="98"/>
      <c r="F43" s="98"/>
      <c r="G43" s="97"/>
      <c r="H43" s="99" t="s">
        <v>53</v>
      </c>
      <c r="I43" s="100">
        <f>I42*0.1</f>
        <v>8443.5183538350011</v>
      </c>
    </row>
    <row r="44" spans="1:9" ht="27" customHeight="1" x14ac:dyDescent="0.2">
      <c r="A44" s="95" t="s">
        <v>54</v>
      </c>
      <c r="B44" s="96" t="s">
        <v>55</v>
      </c>
      <c r="C44" s="97"/>
      <c r="D44" s="96"/>
      <c r="E44" s="98"/>
      <c r="F44" s="98"/>
      <c r="G44" s="97"/>
      <c r="H44" s="99" t="s">
        <v>56</v>
      </c>
      <c r="I44" s="100">
        <v>8492.5</v>
      </c>
    </row>
    <row r="45" spans="1:9" ht="37.5" customHeight="1" x14ac:dyDescent="0.2">
      <c r="A45" s="95" t="s">
        <v>57</v>
      </c>
      <c r="B45" s="96" t="s">
        <v>58</v>
      </c>
      <c r="C45" s="97"/>
      <c r="D45" s="101"/>
      <c r="E45" s="102"/>
      <c r="F45" s="102"/>
      <c r="G45" s="103"/>
      <c r="H45" s="99" t="s">
        <v>56</v>
      </c>
      <c r="I45" s="100">
        <v>31188.79</v>
      </c>
    </row>
    <row r="46" spans="1:9" x14ac:dyDescent="0.2">
      <c r="A46" s="95" t="s">
        <v>59</v>
      </c>
      <c r="B46" s="96" t="s">
        <v>60</v>
      </c>
      <c r="C46" s="97"/>
      <c r="D46" s="96"/>
      <c r="E46" s="98"/>
      <c r="F46" s="98"/>
      <c r="G46" s="97"/>
      <c r="H46" s="99" t="s">
        <v>61</v>
      </c>
      <c r="I46" s="100">
        <f>I42+I43+I44+I45</f>
        <v>132559.991892185</v>
      </c>
    </row>
    <row r="47" spans="1:9" x14ac:dyDescent="0.2">
      <c r="A47" s="95" t="s">
        <v>62</v>
      </c>
      <c r="B47" s="96" t="s">
        <v>63</v>
      </c>
      <c r="C47" s="97"/>
      <c r="D47" s="96"/>
      <c r="E47" s="98"/>
      <c r="F47" s="98"/>
      <c r="G47" s="97"/>
      <c r="H47" s="99" t="s">
        <v>64</v>
      </c>
      <c r="I47" s="100">
        <f>ROUND(I46*20%,2)</f>
        <v>26512</v>
      </c>
    </row>
    <row r="48" spans="1:9" x14ac:dyDescent="0.2">
      <c r="A48" s="95" t="s">
        <v>65</v>
      </c>
      <c r="B48" s="104" t="s">
        <v>66</v>
      </c>
      <c r="C48" s="105"/>
      <c r="D48" s="104"/>
      <c r="E48" s="106"/>
      <c r="F48" s="106"/>
      <c r="G48" s="105"/>
      <c r="H48" s="107" t="s">
        <v>67</v>
      </c>
      <c r="I48" s="108">
        <f>I46+I47</f>
        <v>159071.991892185</v>
      </c>
    </row>
    <row r="50" spans="1:9" ht="15.75" x14ac:dyDescent="0.25">
      <c r="A50" s="7" t="s">
        <v>68</v>
      </c>
      <c r="B50" s="7"/>
      <c r="C50" s="7"/>
      <c r="D50" s="7"/>
      <c r="E50" s="7"/>
      <c r="F50" s="7"/>
      <c r="G50" s="7"/>
      <c r="H50" s="7"/>
      <c r="I50" s="7"/>
    </row>
    <row r="51" spans="1:9" ht="15.75" x14ac:dyDescent="0.25">
      <c r="A51" s="17" t="s">
        <v>69</v>
      </c>
      <c r="B51" s="17"/>
      <c r="C51" s="17"/>
      <c r="D51" s="7"/>
      <c r="E51" s="7"/>
      <c r="F51" s="7"/>
      <c r="G51" s="7"/>
      <c r="H51" s="7"/>
      <c r="I51" s="7"/>
    </row>
    <row r="52" spans="1:9" ht="15.75" x14ac:dyDescent="0.25">
      <c r="A52" s="17" t="s">
        <v>70</v>
      </c>
      <c r="B52" s="17"/>
      <c r="C52" s="17"/>
      <c r="D52" s="7"/>
      <c r="E52" s="7"/>
      <c r="F52" s="7"/>
      <c r="G52" s="7"/>
      <c r="H52" s="7"/>
      <c r="I52" s="7"/>
    </row>
    <row r="53" spans="1:9" ht="15.75" x14ac:dyDescent="0.25">
      <c r="A53" s="109" t="s">
        <v>71</v>
      </c>
      <c r="B53" s="7"/>
      <c r="C53" s="7"/>
      <c r="D53" s="7"/>
      <c r="E53" s="7"/>
      <c r="F53" s="7"/>
      <c r="G53" s="7"/>
      <c r="H53" s="7"/>
      <c r="I53" s="7"/>
    </row>
    <row r="54" spans="1:9" ht="15.75" x14ac:dyDescent="0.25">
      <c r="A54" s="7" t="s">
        <v>72</v>
      </c>
      <c r="B54" s="7"/>
      <c r="C54" s="7"/>
      <c r="D54" s="7"/>
      <c r="E54" s="7"/>
      <c r="F54" s="7"/>
      <c r="G54" s="7"/>
      <c r="H54" s="7"/>
      <c r="I54" s="7"/>
    </row>
  </sheetData>
  <mergeCells count="71">
    <mergeCell ref="B46:C46"/>
    <mergeCell ref="D46:G46"/>
    <mergeCell ref="B47:C47"/>
    <mergeCell ref="D47:G47"/>
    <mergeCell ref="B48:C48"/>
    <mergeCell ref="D48:G48"/>
    <mergeCell ref="B43:C43"/>
    <mergeCell ref="D43:G43"/>
    <mergeCell ref="B44:C44"/>
    <mergeCell ref="D44:G44"/>
    <mergeCell ref="B45:C45"/>
    <mergeCell ref="D45:G45"/>
    <mergeCell ref="B40:C40"/>
    <mergeCell ref="D40:G40"/>
    <mergeCell ref="B41:C41"/>
    <mergeCell ref="D41:G41"/>
    <mergeCell ref="B42:C42"/>
    <mergeCell ref="D42:G42"/>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D21:G21"/>
    <mergeCell ref="B22:C22"/>
    <mergeCell ref="D22:G22"/>
    <mergeCell ref="B23:C23"/>
    <mergeCell ref="D23:G23"/>
    <mergeCell ref="B24:C24"/>
    <mergeCell ref="D24:G24"/>
    <mergeCell ref="B17:C17"/>
    <mergeCell ref="D17:G17"/>
    <mergeCell ref="B18:C18"/>
    <mergeCell ref="D18:G18"/>
    <mergeCell ref="A19:A21"/>
    <mergeCell ref="B19:C19"/>
    <mergeCell ref="D19:G19"/>
    <mergeCell ref="B20:C20"/>
    <mergeCell ref="D20:G20"/>
    <mergeCell ref="B21:C21"/>
    <mergeCell ref="C1:I1"/>
    <mergeCell ref="A11:I11"/>
    <mergeCell ref="A12:I12"/>
    <mergeCell ref="A14:I14"/>
    <mergeCell ref="B16:C16"/>
    <mergeCell ref="D16:G16"/>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ТП-1414ШРС,КЛ-0,4кВ Михайлов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2021-02-26T09:48:46Z</dcterms:created>
  <dcterms:modified xsi:type="dcterms:W3CDTF">2021-02-26T09:48:56Z</dcterms:modified>
</cp:coreProperties>
</file>