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рек.ТП-1148" sheetId="2" r:id="rId1"/>
    <sheet name="Лист1" sheetId="1" r:id="rId2"/>
  </sheets>
  <definedNames>
    <definedName name="_xlnm.Print_Titles" localSheetId="0">'рек.ТП-1148'!$17:$17</definedName>
    <definedName name="_xlnm.Print_Area" localSheetId="0">'рек.ТП-1148'!$A$1:$I$58</definedName>
  </definedNames>
  <calcPr calcId="152511"/>
</workbook>
</file>

<file path=xl/calcChain.xml><?xml version="1.0" encoding="utf-8"?>
<calcChain xmlns="http://schemas.openxmlformats.org/spreadsheetml/2006/main">
  <c r="I25" i="2" l="1"/>
  <c r="I44" i="2" l="1"/>
  <c r="I37" i="2"/>
  <c r="I32" i="2"/>
  <c r="I18" i="2"/>
  <c r="I42" i="2" l="1"/>
  <c r="I43" i="2" s="1"/>
  <c r="I46" i="2" l="1"/>
  <c r="I47" i="2" s="1"/>
  <c r="I48" i="2" s="1"/>
</calcChain>
</file>

<file path=xl/sharedStrings.xml><?xml version="1.0" encoding="utf-8"?>
<sst xmlns="http://schemas.openxmlformats.org/spreadsheetml/2006/main" count="108" uniqueCount="76">
  <si>
    <t>Директор</t>
  </si>
  <si>
    <t>Смета № 1</t>
  </si>
  <si>
    <t xml:space="preserve">на  рабочую документацию        
</t>
  </si>
  <si>
    <t>Проектирование комплекта оборудования в ТП-1148 по адресу: г.Саратов, Заводской район, Ново-Крекингский проезд, б/н (трансформатор ТМГ630кВА-6/0,4кВ-2шт с комплектом ПК-6). Проектирование КЛ-0,4кВ от РУ-0,4кВ ТП-1148 до ВРУ-0,4кВ жилого дома по адресу: г.Саратов, Заводской район, Ново-Крекингский проезд, б/н</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</si>
  <si>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</si>
  <si>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</si>
  <si>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</si>
  <si>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</si>
  <si>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</si>
  <si>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</si>
  <si>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</si>
  <si>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Трансформаторы ТМГ630кВА-6/0,4кВ-2шт с компплектом ПК-6  ТП-1148.
ТП 6 - 35/0,4 кВ</t>
  </si>
  <si>
    <t>Объекты энергетики (ОАО РАО "ЕЭС России") 2003 г. Раздел 3.3. Электросетевое строительство. Таблица 11. Электрические сети напряжением до 35 кВ п.3
Апредыд=0.018(млн.руб) Аследующ=0.035(млн.руб); 
Спредыд=0.2(млн.руб)
Сследующ=0.4(млн.руб);
Стоим строит.
С2000=0.21679160(млн.руб)
С2001=0.21679160*1.25=0.2709895млн.руб);</t>
  </si>
  <si>
    <t>(Aпред - (Aслед - Апред) / (Сслед - Спред) * (Сслед - С2001)) * Кст * Ктек * K1
(0.018 - (0.035 - 0.018) / (0.4 - 0.2) * (0.4 - 0.2709895)) * 1 * 4.91 * * 0.7 * 0.85</t>
  </si>
  <si>
    <t/>
  </si>
  <si>
    <t>Коэффициенты</t>
  </si>
  <si>
    <t>Стадия: Рабочий проект</t>
  </si>
  <si>
    <t>Кст = 1</t>
  </si>
  <si>
    <t>Ктек=4.91
2 кв 2022 (ПР), Письмо Минстроя России  от 29.04.2022 г. №19281-ИФ/09 прил.3</t>
  </si>
  <si>
    <t>K1 = 0.7
Общие указания п.1.8.4</t>
  </si>
  <si>
    <t>Разделы документации</t>
  </si>
  <si>
    <t>(75.0% + 10.0%) = 85%</t>
  </si>
  <si>
    <t>2</t>
  </si>
  <si>
    <r>
      <t xml:space="preserve">Кабельные линии напряжением до 35 кВ. Интервалы протяженности свыше 100 до 500 м. </t>
    </r>
    <r>
      <rPr>
        <b/>
        <sz val="8"/>
        <rFont val="Arial"/>
        <family val="2"/>
        <charset val="204"/>
      </rPr>
      <t xml:space="preserve">  Кабель АПвБШв-1-4х150мм2 -2х100м</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</si>
  <si>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Х=100(м) 
Количество = 2</t>
  </si>
  <si>
    <t>Стадия: Рабочая документация</t>
  </si>
  <si>
    <t>Кст = 0.6</t>
  </si>
  <si>
    <t>K1 = 1.1
Глава 2.8, п.2.8.1.1</t>
  </si>
  <si>
    <t>(10% + 24.5% + 23.5% + 2.5% + 17.0%)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</si>
  <si>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</si>
  <si>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</si>
  <si>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</si>
  <si>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4.91</t>
  </si>
  <si>
    <t>Кст = 0.50</t>
  </si>
  <si>
    <t>(100%) = 100%</t>
  </si>
  <si>
    <t>4</t>
  </si>
  <si>
    <t>Релейная защита электрических сетей напряжением до 20 кВ в направлении ПС ГПЗ, Ф.613; ПС ГПЗ Ф.606</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</si>
  <si>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</si>
  <si>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4.91 *1</t>
  </si>
  <si>
    <t>Кст = 0.68</t>
  </si>
  <si>
    <t>5</t>
  </si>
  <si>
    <t>Итого по смете:</t>
  </si>
  <si>
    <t>6</t>
  </si>
  <si>
    <t>Сбор исходных данных</t>
  </si>
  <si>
    <t>10% от п.3</t>
  </si>
  <si>
    <t>7</t>
  </si>
  <si>
    <t xml:space="preserve">Согласование с организациями города
</t>
  </si>
  <si>
    <t>8</t>
  </si>
  <si>
    <t xml:space="preserve">Инженерно-геодезические изыскания
</t>
  </si>
  <si>
    <t>9</t>
  </si>
  <si>
    <t>Итого без НДС</t>
  </si>
  <si>
    <t>Сумма от п.5-8</t>
  </si>
  <si>
    <t>10</t>
  </si>
  <si>
    <t>НДС</t>
  </si>
  <si>
    <t>20% от п.9</t>
  </si>
  <si>
    <t>11</t>
  </si>
  <si>
    <t>Всего по смете:</t>
  </si>
  <si>
    <t>Сумма от п.9-10</t>
  </si>
  <si>
    <t>Составил:</t>
  </si>
  <si>
    <t>Проверил:</t>
  </si>
  <si>
    <t xml:space="preserve">   Приложение  № _____ к договору № _______ от "____"_____________ 2022г. </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</si>
  <si>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</si>
  <si>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</si>
  <si>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</si>
  <si>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</si>
  <si>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</si>
  <si>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</si>
  <si>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</si>
  <si>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</si>
  <si>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</si>
  <si>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</si>
  <si>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</si>
  <si>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</si>
  <si>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t>
  </si>
  <si>
    <t>K2 = 1.4
Глава 2.8, п.2.8.1.1</t>
  </si>
  <si>
    <t>(A + B * Xзад) * Количество * Кст * Ктек * K1 * K2
(7763 руб + 42 руб * 100) * 2 * 0.6 * 4.91 * 1.1 * 1.4 * 0.775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</si>
</sst>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b/>
      <sz val="8"/>
      <name val="Arial"/>
      <family val="2"/>
      <charset val="204"/>
    </font>
    <font>
      <sz val="9"/>
      <color theme="1"/>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style="thin">
        <color indexed="22"/>
      </top>
      <bottom style="thin">
        <color indexed="64"/>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xf numFmtId="0" fontId="1" fillId="0" borderId="0"/>
  </cellStyleXfs>
  <cellXfs count="121">
    <xf numFmtId="0" fontId="0" fillId="0" borderId="0" xfId="0"/>
    <xf numFmtId="0" fontId="2" fillId="0" borderId="0" xfId="2" applyFont="1"/>
    <xf numFmtId="0" fontId="5" fillId="0" borderId="0" xfId="2" applyFont="1"/>
    <xf numFmtId="0" fontId="7" fillId="0" borderId="0" xfId="3" applyFont="1" applyAlignment="1"/>
    <xf numFmtId="0" fontId="4" fillId="0" borderId="0" xfId="3" applyFont="1"/>
    <xf numFmtId="0" fontId="7" fillId="0" borderId="0" xfId="3" applyFont="1"/>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12" fillId="0" borderId="17" xfId="3" applyNumberFormat="1" applyFont="1" applyBorder="1" applyAlignment="1">
      <alignment horizontal="right" vertical="top" wrapText="1"/>
    </xf>
    <xf numFmtId="0" fontId="12" fillId="0" borderId="17" xfId="3" applyNumberFormat="1" applyFont="1" applyBorder="1" applyAlignment="1">
      <alignment horizontal="left" vertical="top" wrapText="1"/>
    </xf>
    <xf numFmtId="0" fontId="12" fillId="0" borderId="17" xfId="3" applyNumberFormat="1" applyFont="1" applyBorder="1" applyAlignment="1">
      <alignment horizontal="right" vertical="top" wrapText="1"/>
    </xf>
    <xf numFmtId="49" fontId="12"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12" fillId="0" borderId="24" xfId="3" applyNumberFormat="1" applyFont="1" applyBorder="1" applyAlignment="1">
      <alignment horizontal="right" vertical="top" wrapText="1"/>
    </xf>
    <xf numFmtId="0" fontId="13"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12"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2" fontId="4" fillId="0" borderId="0" xfId="3" applyNumberFormat="1" applyFont="1"/>
    <xf numFmtId="49" fontId="12" fillId="0" borderId="28" xfId="3" applyNumberFormat="1" applyFont="1" applyBorder="1" applyAlignment="1">
      <alignment horizontal="right" vertical="top" wrapText="1"/>
    </xf>
    <xf numFmtId="0" fontId="15" fillId="0" borderId="28" xfId="3" applyNumberFormat="1" applyFont="1" applyBorder="1" applyAlignment="1">
      <alignment horizontal="left" vertical="top" wrapText="1"/>
    </xf>
    <xf numFmtId="0" fontId="6" fillId="0" borderId="28" xfId="3" applyNumberFormat="1" applyFont="1" applyBorder="1" applyAlignment="1">
      <alignment horizontal="right" vertical="top" wrapText="1"/>
    </xf>
    <xf numFmtId="0" fontId="6" fillId="0" borderId="9" xfId="3" applyNumberFormat="1" applyFont="1" applyBorder="1" applyAlignment="1">
      <alignment horizontal="left" vertical="top" wrapText="1"/>
    </xf>
    <xf numFmtId="0" fontId="13" fillId="0" borderId="28" xfId="3" applyNumberFormat="1" applyFont="1" applyBorder="1" applyAlignment="1">
      <alignment horizontal="left" vertical="top" wrapText="1"/>
    </xf>
    <xf numFmtId="49" fontId="12" fillId="0" borderId="28" xfId="3" applyNumberFormat="1" applyFont="1" applyBorder="1" applyAlignment="1">
      <alignment horizontal="center" vertical="top" wrapText="1"/>
    </xf>
    <xf numFmtId="0" fontId="12" fillId="0" borderId="28" xfId="3" applyNumberFormat="1" applyFont="1" applyBorder="1" applyAlignment="1">
      <alignment horizontal="left" vertical="top" wrapText="1"/>
    </xf>
    <xf numFmtId="4" fontId="12" fillId="0" borderId="28" xfId="3" applyNumberFormat="1" applyFont="1" applyBorder="1" applyAlignment="1">
      <alignment horizontal="right" vertical="top" wrapText="1"/>
    </xf>
    <xf numFmtId="4" fontId="4" fillId="0" borderId="0" xfId="3" applyNumberFormat="1" applyFont="1"/>
    <xf numFmtId="49" fontId="12" fillId="0" borderId="34" xfId="3" applyNumberFormat="1" applyFont="1" applyBorder="1" applyAlignment="1">
      <alignment horizontal="center" vertical="top" wrapText="1"/>
    </xf>
    <xf numFmtId="0" fontId="6" fillId="0" borderId="34" xfId="3" applyNumberFormat="1" applyFont="1" applyBorder="1" applyAlignment="1">
      <alignment horizontal="left" vertical="top" wrapText="1"/>
    </xf>
    <xf numFmtId="4" fontId="6" fillId="0" borderId="34" xfId="3" applyNumberFormat="1" applyFont="1" applyBorder="1" applyAlignment="1">
      <alignment horizontal="right" vertical="top" wrapText="1"/>
    </xf>
    <xf numFmtId="4" fontId="6" fillId="0" borderId="34" xfId="3" applyNumberFormat="1" applyFont="1" applyFill="1" applyBorder="1" applyAlignment="1">
      <alignment horizontal="right" vertical="top" wrapText="1"/>
    </xf>
    <xf numFmtId="0" fontId="15" fillId="0" borderId="34" xfId="3" applyNumberFormat="1" applyFont="1" applyBorder="1" applyAlignment="1">
      <alignment horizontal="left" vertical="top" wrapText="1"/>
    </xf>
    <xf numFmtId="0" fontId="14" fillId="0" borderId="34" xfId="3" applyNumberFormat="1" applyFont="1" applyBorder="1" applyAlignment="1">
      <alignment horizontal="left" vertical="top" wrapText="1"/>
    </xf>
    <xf numFmtId="4" fontId="12" fillId="0" borderId="34" xfId="3" applyNumberFormat="1" applyFont="1" applyBorder="1" applyAlignment="1">
      <alignment horizontal="right" vertical="top" wrapText="1"/>
    </xf>
    <xf numFmtId="0" fontId="6" fillId="0" borderId="0" xfId="3" applyNumberFormat="1" applyFont="1" applyAlignment="1">
      <alignment wrapText="1"/>
    </xf>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6" fillId="0" borderId="0" xfId="0" applyNumberFormat="1" applyFont="1" applyAlignment="1">
      <alignment vertical="top"/>
    </xf>
    <xf numFmtId="0" fontId="16" fillId="0" borderId="0" xfId="0" applyFont="1"/>
    <xf numFmtId="0" fontId="4" fillId="0" borderId="0" xfId="0" applyFont="1"/>
    <xf numFmtId="0" fontId="17" fillId="0" borderId="0" xfId="0" applyFont="1"/>
    <xf numFmtId="0" fontId="17" fillId="0" borderId="0" xfId="0" applyFont="1" applyAlignment="1">
      <alignment horizontal="left" vertical="center"/>
    </xf>
    <xf numFmtId="0" fontId="16" fillId="0" borderId="0" xfId="0" applyFont="1" applyAlignment="1">
      <alignment horizontal="left" vertical="center"/>
    </xf>
    <xf numFmtId="0" fontId="6" fillId="0" borderId="0" xfId="0" applyNumberFormat="1" applyFont="1" applyAlignment="1">
      <alignment wrapText="1"/>
    </xf>
    <xf numFmtId="0" fontId="11" fillId="0" borderId="0" xfId="0" applyNumberFormat="1" applyFont="1" applyAlignment="1">
      <alignment wrapText="1"/>
    </xf>
    <xf numFmtId="0" fontId="6" fillId="0" borderId="0" xfId="0" applyNumberFormat="1" applyFont="1" applyAlignment="1">
      <alignment horizontal="left" wrapText="1"/>
    </xf>
    <xf numFmtId="0" fontId="6"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21"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12" fillId="0" borderId="9" xfId="3" applyNumberFormat="1" applyFont="1" applyBorder="1" applyAlignment="1">
      <alignment horizontal="center" vertical="top" wrapText="1"/>
    </xf>
    <xf numFmtId="49" fontId="12" fillId="0" borderId="13" xfId="3" applyNumberFormat="1" applyFont="1" applyBorder="1" applyAlignment="1">
      <alignment horizontal="center" vertical="top" wrapText="1"/>
    </xf>
    <xf numFmtId="0" fontId="12" fillId="0" borderId="10"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12" fillId="0" borderId="14" xfId="3" applyNumberFormat="1" applyFont="1" applyBorder="1" applyAlignment="1">
      <alignment horizontal="left" vertical="top" wrapText="1"/>
    </xf>
    <xf numFmtId="0" fontId="12"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12" fillId="0" borderId="18" xfId="3" applyNumberFormat="1" applyFont="1" applyBorder="1" applyAlignment="1">
      <alignment horizontal="left" vertical="top" wrapText="1"/>
    </xf>
    <xf numFmtId="0" fontId="12" fillId="0" borderId="19" xfId="3" applyNumberFormat="1" applyFont="1" applyBorder="1" applyAlignment="1">
      <alignment horizontal="left" vertical="top" wrapText="1"/>
    </xf>
    <xf numFmtId="0" fontId="12" fillId="0" borderId="20"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12" fillId="0" borderId="31" xfId="3" applyNumberFormat="1" applyFont="1" applyBorder="1" applyAlignment="1">
      <alignment horizontal="left" vertical="top" wrapText="1"/>
    </xf>
    <xf numFmtId="0" fontId="12" fillId="0" borderId="32"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3"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6" fillId="0" borderId="37" xfId="3" applyNumberFormat="1" applyFont="1" applyBorder="1" applyAlignment="1">
      <alignment horizontal="left" vertical="top" wrapText="1"/>
    </xf>
    <xf numFmtId="0" fontId="12" fillId="0" borderId="29" xfId="3" applyNumberFormat="1" applyFont="1" applyBorder="1" applyAlignment="1">
      <alignment horizontal="left" vertical="top" wrapText="1"/>
    </xf>
    <xf numFmtId="0" fontId="12" fillId="0" borderId="30" xfId="3" applyNumberFormat="1" applyFont="1" applyBorder="1" applyAlignment="1">
      <alignment horizontal="left" vertical="top" wrapText="1"/>
    </xf>
    <xf numFmtId="0" fontId="12" fillId="0" borderId="1" xfId="3" applyNumberFormat="1" applyFont="1" applyBorder="1" applyAlignment="1">
      <alignment horizontal="left" vertical="top" wrapText="1"/>
    </xf>
    <xf numFmtId="0" fontId="6" fillId="0" borderId="35" xfId="3" applyNumberFormat="1" applyFont="1" applyBorder="1" applyAlignment="1">
      <alignment horizontal="center" vertical="top" wrapText="1"/>
    </xf>
    <xf numFmtId="0" fontId="6" fillId="0" borderId="37"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11" fillId="0" borderId="0" xfId="0" applyNumberFormat="1" applyFont="1" applyAlignment="1">
      <alignment wrapText="1"/>
    </xf>
    <xf numFmtId="0" fontId="12" fillId="0" borderId="35" xfId="3" applyNumberFormat="1" applyFont="1" applyBorder="1" applyAlignment="1">
      <alignment horizontal="left" vertical="top" wrapText="1"/>
    </xf>
    <xf numFmtId="0" fontId="12" fillId="0" borderId="36" xfId="3" applyNumberFormat="1" applyFont="1" applyBorder="1" applyAlignment="1">
      <alignment horizontal="left" vertical="top" wrapText="1"/>
    </xf>
    <xf numFmtId="0" fontId="12" fillId="0" borderId="37" xfId="3" applyNumberFormat="1" applyFont="1" applyBorder="1" applyAlignment="1">
      <alignment horizontal="left" vertical="top" wrapText="1"/>
    </xf>
  </cellXfs>
  <cellStyles count="7">
    <cellStyle name="Обычный" xfId="0" builtinId="0"/>
    <cellStyle name="Обычный 2" xfId="2"/>
    <cellStyle name="Обычный 3" xfId="1"/>
    <cellStyle name="Обычный 3 2" xfId="6"/>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abSelected="1" topLeftCell="A10" zoomScaleNormal="100" workbookViewId="0">
      <selection activeCell="A14" sqref="A14:I14"/>
    </sheetView>
  </sheetViews>
  <sheetFormatPr defaultColWidth="9.140625" defaultRowHeight="14.25" x14ac:dyDescent="0.2"/>
  <cols>
    <col min="1" max="1" width="5.7109375" style="4" customWidth="1"/>
    <col min="2" max="3" width="8.28515625" style="4" customWidth="1"/>
    <col min="4" max="7" width="10.28515625" style="4" customWidth="1"/>
    <col min="8" max="8" width="13" style="4" customWidth="1"/>
    <col min="9" max="9" width="16.85546875" style="4" customWidth="1"/>
    <col min="10" max="10" width="12.7109375" style="4" customWidth="1"/>
    <col min="11" max="11" width="13.28515625" style="4" customWidth="1"/>
    <col min="12" max="16384" width="9.140625" style="4"/>
  </cols>
  <sheetData>
    <row r="1" spans="1:256" s="45" customFormat="1" x14ac:dyDescent="0.2">
      <c r="A1" s="44"/>
      <c r="B1" s="44"/>
      <c r="C1" s="57" t="s">
        <v>60</v>
      </c>
      <c r="D1" s="57"/>
      <c r="E1" s="57"/>
      <c r="F1" s="57"/>
      <c r="G1" s="57"/>
      <c r="H1" s="57"/>
      <c r="I1" s="57"/>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row>
    <row r="2" spans="1:256" s="46" customFormat="1" x14ac:dyDescent="0.2">
      <c r="A2" s="44"/>
      <c r="B2" s="44"/>
      <c r="C2" s="44"/>
      <c r="D2" s="44"/>
      <c r="E2" s="44"/>
      <c r="F2" s="45"/>
      <c r="G2" s="45"/>
      <c r="H2" s="45"/>
      <c r="I2" s="45"/>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row>
    <row r="3" spans="1:256" s="46" customFormat="1" ht="12.75" customHeight="1" x14ac:dyDescent="0.2">
      <c r="A3" s="65" t="s">
        <v>61</v>
      </c>
      <c r="B3" s="65"/>
      <c r="C3" s="65"/>
      <c r="D3" s="65"/>
      <c r="E3" s="44"/>
      <c r="F3" s="45"/>
      <c r="G3" s="45" t="s">
        <v>62</v>
      </c>
      <c r="I3" s="45"/>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row>
    <row r="4" spans="1:256" s="46" customFormat="1" ht="15" customHeight="1" x14ac:dyDescent="0.2">
      <c r="A4" s="65" t="s">
        <v>63</v>
      </c>
      <c r="B4" s="65"/>
      <c r="C4" s="65"/>
      <c r="D4" s="47"/>
      <c r="E4" s="44"/>
      <c r="F4" s="45"/>
      <c r="G4" s="48" t="s">
        <v>64</v>
      </c>
      <c r="I4" s="45"/>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row>
    <row r="5" spans="1:256" s="46" customFormat="1" ht="17.25" customHeight="1" x14ac:dyDescent="0.2">
      <c r="A5" s="49" t="s">
        <v>0</v>
      </c>
      <c r="B5" s="49"/>
      <c r="C5" s="47"/>
      <c r="D5" s="47"/>
      <c r="E5" s="44"/>
      <c r="F5" s="45"/>
      <c r="G5" s="49" t="s">
        <v>65</v>
      </c>
      <c r="I5" s="49"/>
      <c r="J5" s="49"/>
      <c r="K5" s="49"/>
      <c r="L5" s="49"/>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row>
    <row r="6" spans="1:256" s="46" customFormat="1" ht="17.25" customHeight="1" x14ac:dyDescent="0.2">
      <c r="A6" s="49" t="s">
        <v>66</v>
      </c>
      <c r="B6" s="49"/>
      <c r="C6" s="47"/>
      <c r="D6" s="47"/>
      <c r="E6" s="44"/>
      <c r="F6" s="45"/>
      <c r="G6" s="50" t="s">
        <v>67</v>
      </c>
      <c r="I6" s="49"/>
      <c r="J6" s="49"/>
      <c r="K6" s="49"/>
      <c r="L6" s="49"/>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row>
    <row r="7" spans="1:256" s="46" customFormat="1" ht="12.75" customHeight="1" x14ac:dyDescent="0.2">
      <c r="A7" s="44"/>
      <c r="B7" s="44"/>
      <c r="C7" s="44"/>
      <c r="D7" s="44"/>
      <c r="E7" s="44"/>
      <c r="F7" s="45"/>
      <c r="G7" s="49"/>
      <c r="I7" s="49"/>
      <c r="J7" s="49"/>
      <c r="K7" s="49"/>
      <c r="L7" s="49"/>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c r="EF7" s="44"/>
      <c r="EG7" s="44"/>
      <c r="EH7" s="44"/>
      <c r="EI7" s="44"/>
      <c r="EJ7" s="44"/>
      <c r="EK7" s="44"/>
      <c r="EL7" s="44"/>
      <c r="EM7" s="44"/>
      <c r="EN7" s="44"/>
      <c r="EO7" s="44"/>
      <c r="EP7" s="44"/>
      <c r="EQ7" s="44"/>
      <c r="ER7" s="44"/>
      <c r="ES7" s="44"/>
      <c r="ET7" s="44"/>
      <c r="EU7" s="44"/>
      <c r="EV7" s="44"/>
      <c r="EW7" s="44"/>
      <c r="EX7" s="44"/>
      <c r="EY7" s="44"/>
      <c r="EZ7" s="44"/>
      <c r="FA7" s="44"/>
      <c r="FB7" s="44"/>
      <c r="FC7" s="44"/>
      <c r="FD7" s="44"/>
      <c r="FE7" s="44"/>
      <c r="FF7" s="44"/>
      <c r="FG7" s="44"/>
      <c r="FH7" s="44"/>
      <c r="FI7" s="44"/>
      <c r="FJ7" s="44"/>
      <c r="FK7" s="44"/>
      <c r="FL7" s="44"/>
      <c r="FM7" s="44"/>
      <c r="FN7" s="44"/>
      <c r="FO7" s="44"/>
      <c r="FP7" s="44"/>
      <c r="FQ7" s="44"/>
      <c r="FR7" s="44"/>
      <c r="FS7" s="44"/>
      <c r="FT7" s="44"/>
      <c r="FU7" s="44"/>
      <c r="FV7" s="44"/>
      <c r="FW7" s="44"/>
      <c r="FX7" s="44"/>
      <c r="FY7" s="44"/>
      <c r="FZ7" s="44"/>
      <c r="GA7" s="44"/>
      <c r="GB7" s="44"/>
      <c r="GC7" s="44"/>
      <c r="GD7" s="44"/>
      <c r="GE7" s="44"/>
      <c r="GF7" s="44"/>
      <c r="GG7" s="44"/>
      <c r="GH7" s="44"/>
      <c r="GI7" s="44"/>
      <c r="GJ7" s="44"/>
      <c r="GK7" s="44"/>
      <c r="GL7" s="44"/>
      <c r="GM7" s="44"/>
      <c r="GN7" s="44"/>
      <c r="GO7" s="44"/>
      <c r="GP7" s="44"/>
      <c r="GQ7" s="44"/>
      <c r="GR7" s="44"/>
      <c r="GS7" s="44"/>
      <c r="GT7" s="44"/>
      <c r="GU7" s="44"/>
      <c r="GV7" s="44"/>
      <c r="GW7" s="44"/>
      <c r="GX7" s="44"/>
      <c r="GY7" s="44"/>
      <c r="GZ7" s="44"/>
      <c r="HA7" s="44"/>
      <c r="HB7" s="44"/>
      <c r="HC7" s="44"/>
      <c r="HD7" s="44"/>
      <c r="HE7" s="44"/>
      <c r="HF7" s="44"/>
      <c r="HG7" s="44"/>
      <c r="HH7" s="44"/>
      <c r="HI7" s="44"/>
      <c r="HJ7" s="44"/>
      <c r="HK7" s="44"/>
      <c r="HL7" s="44"/>
      <c r="HM7" s="44"/>
      <c r="HN7" s="44"/>
      <c r="HO7" s="44"/>
      <c r="HP7" s="44"/>
      <c r="HQ7" s="44"/>
      <c r="HR7" s="44"/>
      <c r="HS7" s="44"/>
      <c r="HT7" s="44"/>
      <c r="HU7" s="44"/>
      <c r="HV7" s="44"/>
      <c r="HW7" s="44"/>
      <c r="HX7" s="44"/>
      <c r="HY7" s="44"/>
      <c r="HZ7" s="44"/>
      <c r="IA7" s="44"/>
      <c r="IB7" s="44"/>
      <c r="IC7" s="44"/>
      <c r="ID7" s="44"/>
      <c r="IE7" s="44"/>
      <c r="IF7" s="44"/>
      <c r="IG7" s="44"/>
      <c r="IH7" s="44"/>
      <c r="II7" s="44"/>
      <c r="IJ7" s="44"/>
      <c r="IK7" s="44"/>
      <c r="IL7" s="44"/>
      <c r="IM7" s="44"/>
      <c r="IN7" s="44"/>
      <c r="IO7" s="44"/>
      <c r="IP7" s="44"/>
      <c r="IQ7" s="44"/>
      <c r="IR7" s="44"/>
      <c r="IS7" s="44"/>
      <c r="IT7" s="44"/>
      <c r="IU7" s="44"/>
      <c r="IV7" s="44"/>
    </row>
    <row r="8" spans="1:256" s="46" customFormat="1" ht="38.25" customHeight="1" x14ac:dyDescent="0.2">
      <c r="A8" s="51" t="s">
        <v>68</v>
      </c>
      <c r="B8" s="49"/>
      <c r="C8" s="47"/>
      <c r="D8" s="47"/>
      <c r="E8" s="44"/>
      <c r="F8" s="45"/>
      <c r="G8" s="51" t="s">
        <v>69</v>
      </c>
      <c r="I8" s="49"/>
      <c r="J8" s="49"/>
      <c r="K8" s="49"/>
      <c r="L8" s="49"/>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row>
    <row r="9" spans="1:256" s="46" customFormat="1" ht="15.75" customHeight="1" x14ac:dyDescent="0.2">
      <c r="A9" s="52" t="s">
        <v>70</v>
      </c>
      <c r="B9" s="53"/>
      <c r="C9" s="47"/>
      <c r="D9" s="47"/>
      <c r="E9" s="44"/>
      <c r="F9" s="45"/>
      <c r="G9" s="51" t="s">
        <v>70</v>
      </c>
      <c r="I9" s="49"/>
      <c r="J9" s="49"/>
      <c r="K9" s="49"/>
      <c r="L9" s="49"/>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row>
    <row r="10" spans="1:256" s="1" customFormat="1" x14ac:dyDescent="0.2">
      <c r="A10" s="2"/>
      <c r="G10" s="2"/>
    </row>
    <row r="11" spans="1:256" ht="15" x14ac:dyDescent="0.25">
      <c r="A11" s="58" t="s">
        <v>1</v>
      </c>
      <c r="B11" s="58"/>
      <c r="C11" s="58"/>
      <c r="D11" s="58"/>
      <c r="E11" s="58"/>
      <c r="F11" s="58"/>
      <c r="G11" s="58"/>
      <c r="H11" s="58"/>
      <c r="I11" s="3"/>
    </row>
    <row r="12" spans="1:256" ht="15" x14ac:dyDescent="0.25">
      <c r="A12" s="59" t="s">
        <v>2</v>
      </c>
      <c r="B12" s="60"/>
      <c r="C12" s="60"/>
      <c r="D12" s="60"/>
      <c r="E12" s="60"/>
      <c r="F12" s="60"/>
      <c r="G12" s="60"/>
      <c r="H12" s="60"/>
      <c r="I12" s="3"/>
    </row>
    <row r="13" spans="1:256" ht="15" x14ac:dyDescent="0.25">
      <c r="E13" s="5"/>
    </row>
    <row r="14" spans="1:256" ht="57.6" customHeight="1" x14ac:dyDescent="0.2">
      <c r="A14" s="61" t="s">
        <v>3</v>
      </c>
      <c r="B14" s="61"/>
      <c r="C14" s="61"/>
      <c r="D14" s="61"/>
      <c r="E14" s="61"/>
      <c r="F14" s="61"/>
      <c r="G14" s="61"/>
      <c r="H14" s="61"/>
      <c r="I14" s="61"/>
    </row>
    <row r="15" spans="1:256" ht="14.25" customHeight="1" x14ac:dyDescent="0.2">
      <c r="A15" s="6"/>
      <c r="D15" s="7"/>
      <c r="E15" s="8" t="s">
        <v>4</v>
      </c>
    </row>
    <row r="16" spans="1:256" ht="105" customHeight="1" x14ac:dyDescent="0.2">
      <c r="A16" s="9" t="s">
        <v>5</v>
      </c>
      <c r="B16" s="62" t="s">
        <v>6</v>
      </c>
      <c r="C16" s="63"/>
      <c r="D16" s="62" t="s">
        <v>7</v>
      </c>
      <c r="E16" s="64"/>
      <c r="F16" s="64"/>
      <c r="G16" s="63"/>
      <c r="H16" s="10" t="s">
        <v>8</v>
      </c>
      <c r="I16" s="9" t="s">
        <v>9</v>
      </c>
    </row>
    <row r="17" spans="1:10" x14ac:dyDescent="0.2">
      <c r="A17" s="11" t="s">
        <v>10</v>
      </c>
      <c r="B17" s="69">
        <v>2</v>
      </c>
      <c r="C17" s="70"/>
      <c r="D17" s="69">
        <v>3</v>
      </c>
      <c r="E17" s="71"/>
      <c r="F17" s="71"/>
      <c r="G17" s="70"/>
      <c r="H17" s="12">
        <v>4</v>
      </c>
      <c r="I17" s="12">
        <v>5</v>
      </c>
    </row>
    <row r="18" spans="1:10" ht="180" customHeight="1" x14ac:dyDescent="0.2">
      <c r="A18" s="72" t="s">
        <v>10</v>
      </c>
      <c r="B18" s="74" t="s">
        <v>11</v>
      </c>
      <c r="C18" s="75"/>
      <c r="D18" s="78" t="s">
        <v>12</v>
      </c>
      <c r="E18" s="79"/>
      <c r="F18" s="79"/>
      <c r="G18" s="80"/>
      <c r="H18" s="89" t="s">
        <v>13</v>
      </c>
      <c r="I18" s="84">
        <f>(18+(35-18)/(0.4-0.2)*(0.4-0.2709895))  * 1 * 4.91 * 0.7 * 0.85*1000</f>
        <v>84622.406644125003</v>
      </c>
      <c r="J18" s="13"/>
    </row>
    <row r="19" spans="1:10" ht="46.15" customHeight="1" x14ac:dyDescent="0.2">
      <c r="A19" s="73"/>
      <c r="B19" s="76"/>
      <c r="C19" s="77"/>
      <c r="D19" s="81"/>
      <c r="E19" s="82"/>
      <c r="F19" s="82"/>
      <c r="G19" s="83"/>
      <c r="H19" s="90"/>
      <c r="I19" s="85"/>
    </row>
    <row r="20" spans="1:10" ht="14.45" customHeight="1" x14ac:dyDescent="0.2">
      <c r="A20" s="14" t="s">
        <v>14</v>
      </c>
      <c r="B20" s="86" t="s">
        <v>15</v>
      </c>
      <c r="C20" s="87"/>
      <c r="D20" s="86"/>
      <c r="E20" s="88"/>
      <c r="F20" s="88"/>
      <c r="G20" s="87"/>
      <c r="H20" s="15"/>
      <c r="I20" s="16"/>
    </row>
    <row r="21" spans="1:10" ht="35.450000000000003" customHeight="1" x14ac:dyDescent="0.2">
      <c r="A21" s="17" t="s">
        <v>14</v>
      </c>
      <c r="B21" s="66" t="s">
        <v>16</v>
      </c>
      <c r="C21" s="67"/>
      <c r="D21" s="66" t="s">
        <v>17</v>
      </c>
      <c r="E21" s="68"/>
      <c r="F21" s="68"/>
      <c r="G21" s="67"/>
      <c r="H21" s="18"/>
      <c r="I21" s="19"/>
    </row>
    <row r="22" spans="1:10" ht="47.45" customHeight="1" x14ac:dyDescent="0.2">
      <c r="A22" s="17" t="s">
        <v>14</v>
      </c>
      <c r="B22" s="66"/>
      <c r="C22" s="67"/>
      <c r="D22" s="66" t="s">
        <v>18</v>
      </c>
      <c r="E22" s="68"/>
      <c r="F22" s="68"/>
      <c r="G22" s="67"/>
      <c r="H22" s="18"/>
      <c r="I22" s="19"/>
    </row>
    <row r="23" spans="1:10" ht="39" customHeight="1" x14ac:dyDescent="0.2">
      <c r="A23" s="17" t="s">
        <v>14</v>
      </c>
      <c r="B23" s="66"/>
      <c r="C23" s="67"/>
      <c r="D23" s="66" t="s">
        <v>19</v>
      </c>
      <c r="E23" s="68"/>
      <c r="F23" s="68"/>
      <c r="G23" s="67"/>
      <c r="H23" s="18"/>
      <c r="I23" s="19"/>
    </row>
    <row r="24" spans="1:10" ht="38.450000000000003" customHeight="1" x14ac:dyDescent="0.2">
      <c r="A24" s="20" t="s">
        <v>14</v>
      </c>
      <c r="B24" s="91" t="s">
        <v>20</v>
      </c>
      <c r="C24" s="92"/>
      <c r="D24" s="91"/>
      <c r="E24" s="93"/>
      <c r="F24" s="93"/>
      <c r="G24" s="92"/>
      <c r="H24" s="21" t="s">
        <v>21</v>
      </c>
      <c r="I24" s="22"/>
    </row>
    <row r="25" spans="1:10" ht="180" customHeight="1" x14ac:dyDescent="0.2">
      <c r="A25" s="23" t="s">
        <v>22</v>
      </c>
      <c r="B25" s="74" t="s">
        <v>23</v>
      </c>
      <c r="C25" s="75"/>
      <c r="D25" s="78" t="s">
        <v>24</v>
      </c>
      <c r="E25" s="79"/>
      <c r="F25" s="79"/>
      <c r="G25" s="80"/>
      <c r="H25" s="24" t="s">
        <v>75</v>
      </c>
      <c r="I25" s="25">
        <f>(7763+42*100)*2*0.6*4.91*1.1*1.4*0.775</f>
        <v>84125.036225999997</v>
      </c>
      <c r="J25" s="26"/>
    </row>
    <row r="26" spans="1:10" ht="13.9" customHeight="1" x14ac:dyDescent="0.2">
      <c r="A26" s="14" t="s">
        <v>14</v>
      </c>
      <c r="B26" s="86" t="s">
        <v>15</v>
      </c>
      <c r="C26" s="87"/>
      <c r="D26" s="86"/>
      <c r="E26" s="88"/>
      <c r="F26" s="88"/>
      <c r="G26" s="87"/>
      <c r="H26" s="15"/>
      <c r="I26" s="16"/>
    </row>
    <row r="27" spans="1:10" ht="30" customHeight="1" x14ac:dyDescent="0.2">
      <c r="A27" s="17" t="s">
        <v>14</v>
      </c>
      <c r="B27" s="66" t="s">
        <v>25</v>
      </c>
      <c r="C27" s="67"/>
      <c r="D27" s="66" t="s">
        <v>26</v>
      </c>
      <c r="E27" s="68"/>
      <c r="F27" s="68"/>
      <c r="G27" s="67"/>
      <c r="H27" s="18"/>
      <c r="I27" s="19"/>
    </row>
    <row r="28" spans="1:10" ht="52.9" customHeight="1" x14ac:dyDescent="0.2">
      <c r="A28" s="17" t="s">
        <v>14</v>
      </c>
      <c r="B28" s="66"/>
      <c r="C28" s="67"/>
      <c r="D28" s="66" t="s">
        <v>18</v>
      </c>
      <c r="E28" s="68"/>
      <c r="F28" s="68"/>
      <c r="G28" s="67"/>
      <c r="H28" s="18"/>
      <c r="I28" s="19"/>
    </row>
    <row r="29" spans="1:10" ht="33" customHeight="1" x14ac:dyDescent="0.2">
      <c r="A29" s="17" t="s">
        <v>14</v>
      </c>
      <c r="B29" s="66"/>
      <c r="C29" s="67"/>
      <c r="D29" s="66" t="s">
        <v>27</v>
      </c>
      <c r="E29" s="68"/>
      <c r="F29" s="68"/>
      <c r="G29" s="67"/>
      <c r="H29" s="18"/>
      <c r="I29" s="19"/>
    </row>
    <row r="30" spans="1:10" ht="38.450000000000003" customHeight="1" x14ac:dyDescent="0.2">
      <c r="A30" s="17" t="s">
        <v>14</v>
      </c>
      <c r="B30" s="66"/>
      <c r="C30" s="67"/>
      <c r="D30" s="66" t="s">
        <v>74</v>
      </c>
      <c r="E30" s="68"/>
      <c r="F30" s="68"/>
      <c r="G30" s="67"/>
      <c r="H30" s="18"/>
      <c r="I30" s="19"/>
    </row>
    <row r="31" spans="1:10" ht="66" customHeight="1" x14ac:dyDescent="0.2">
      <c r="A31" s="27" t="s">
        <v>14</v>
      </c>
      <c r="B31" s="94" t="s">
        <v>20</v>
      </c>
      <c r="C31" s="95"/>
      <c r="D31" s="94"/>
      <c r="E31" s="96"/>
      <c r="F31" s="96"/>
      <c r="G31" s="95"/>
      <c r="H31" s="28" t="s">
        <v>28</v>
      </c>
      <c r="I31" s="29"/>
    </row>
    <row r="32" spans="1:10" ht="165" customHeight="1" x14ac:dyDescent="0.2">
      <c r="A32" s="23" t="s">
        <v>29</v>
      </c>
      <c r="B32" s="74" t="s">
        <v>30</v>
      </c>
      <c r="C32" s="75"/>
      <c r="D32" s="102" t="s">
        <v>31</v>
      </c>
      <c r="E32" s="103"/>
      <c r="F32" s="103"/>
      <c r="G32" s="104"/>
      <c r="H32" s="24" t="s">
        <v>32</v>
      </c>
      <c r="I32" s="25">
        <f>(0+ 800 * 1) * 1* 0.5 * 4.91</f>
        <v>1964</v>
      </c>
    </row>
    <row r="33" spans="1:10" ht="13.9" customHeight="1" x14ac:dyDescent="0.2">
      <c r="A33" s="14" t="s">
        <v>14</v>
      </c>
      <c r="B33" s="86" t="s">
        <v>15</v>
      </c>
      <c r="C33" s="87"/>
      <c r="D33" s="86"/>
      <c r="E33" s="88"/>
      <c r="F33" s="88"/>
      <c r="G33" s="87"/>
      <c r="H33" s="15"/>
      <c r="I33" s="16"/>
    </row>
    <row r="34" spans="1:10" ht="32.450000000000003" customHeight="1" x14ac:dyDescent="0.2">
      <c r="A34" s="17" t="s">
        <v>14</v>
      </c>
      <c r="B34" s="66" t="s">
        <v>16</v>
      </c>
      <c r="C34" s="67"/>
      <c r="D34" s="66" t="s">
        <v>33</v>
      </c>
      <c r="E34" s="68"/>
      <c r="F34" s="68"/>
      <c r="G34" s="67"/>
      <c r="H34" s="18"/>
      <c r="I34" s="19"/>
    </row>
    <row r="35" spans="1:10" ht="54.6" customHeight="1" x14ac:dyDescent="0.2">
      <c r="A35" s="17" t="s">
        <v>14</v>
      </c>
      <c r="B35" s="66"/>
      <c r="C35" s="67"/>
      <c r="D35" s="66" t="s">
        <v>18</v>
      </c>
      <c r="E35" s="68"/>
      <c r="F35" s="68"/>
      <c r="G35" s="67"/>
      <c r="H35" s="18"/>
      <c r="I35" s="19"/>
    </row>
    <row r="36" spans="1:10" ht="39.75" customHeight="1" x14ac:dyDescent="0.2">
      <c r="A36" s="27" t="s">
        <v>14</v>
      </c>
      <c r="B36" s="94" t="s">
        <v>20</v>
      </c>
      <c r="C36" s="95"/>
      <c r="D36" s="94"/>
      <c r="E36" s="96"/>
      <c r="F36" s="96"/>
      <c r="G36" s="95"/>
      <c r="H36" s="28" t="s">
        <v>34</v>
      </c>
      <c r="I36" s="29"/>
    </row>
    <row r="37" spans="1:10" ht="129" customHeight="1" x14ac:dyDescent="0.2">
      <c r="A37" s="23" t="s">
        <v>35</v>
      </c>
      <c r="B37" s="97" t="s">
        <v>36</v>
      </c>
      <c r="C37" s="98"/>
      <c r="D37" s="99" t="s">
        <v>37</v>
      </c>
      <c r="E37" s="100"/>
      <c r="F37" s="100"/>
      <c r="G37" s="101"/>
      <c r="H37" s="30" t="s">
        <v>38</v>
      </c>
      <c r="I37" s="25">
        <f>(0+ 1220 * 1) * 2 * 0.68 * 4.91</f>
        <v>8146.6720000000005</v>
      </c>
    </row>
    <row r="38" spans="1:10" ht="20.45" customHeight="1" x14ac:dyDescent="0.2">
      <c r="A38" s="14" t="s">
        <v>14</v>
      </c>
      <c r="B38" s="86" t="s">
        <v>15</v>
      </c>
      <c r="C38" s="87"/>
      <c r="D38" s="86"/>
      <c r="E38" s="88"/>
      <c r="F38" s="88"/>
      <c r="G38" s="87"/>
      <c r="H38" s="15"/>
      <c r="I38" s="16"/>
    </row>
    <row r="39" spans="1:10" ht="32.450000000000003" customHeight="1" x14ac:dyDescent="0.2">
      <c r="A39" s="17" t="s">
        <v>14</v>
      </c>
      <c r="B39" s="114" t="s">
        <v>16</v>
      </c>
      <c r="C39" s="115"/>
      <c r="D39" s="114" t="s">
        <v>39</v>
      </c>
      <c r="E39" s="116"/>
      <c r="F39" s="116"/>
      <c r="G39" s="115"/>
      <c r="H39" s="18"/>
      <c r="I39" s="19"/>
    </row>
    <row r="40" spans="1:10" ht="46.9" customHeight="1" x14ac:dyDescent="0.2">
      <c r="A40" s="17" t="s">
        <v>14</v>
      </c>
      <c r="B40" s="114"/>
      <c r="C40" s="115"/>
      <c r="D40" s="66" t="s">
        <v>18</v>
      </c>
      <c r="E40" s="68"/>
      <c r="F40" s="68"/>
      <c r="G40" s="67"/>
      <c r="H40" s="18"/>
      <c r="I40" s="19"/>
    </row>
    <row r="41" spans="1:10" ht="39.75" customHeight="1" x14ac:dyDescent="0.2">
      <c r="A41" s="27" t="s">
        <v>14</v>
      </c>
      <c r="B41" s="91" t="s">
        <v>20</v>
      </c>
      <c r="C41" s="92"/>
      <c r="D41" s="91"/>
      <c r="E41" s="93"/>
      <c r="F41" s="93"/>
      <c r="G41" s="92"/>
      <c r="H41" s="31" t="s">
        <v>34</v>
      </c>
      <c r="I41" s="29"/>
    </row>
    <row r="42" spans="1:10" ht="18" customHeight="1" x14ac:dyDescent="0.2">
      <c r="A42" s="32" t="s">
        <v>40</v>
      </c>
      <c r="B42" s="108" t="s">
        <v>41</v>
      </c>
      <c r="C42" s="109"/>
      <c r="D42" s="108"/>
      <c r="E42" s="110"/>
      <c r="F42" s="110"/>
      <c r="G42" s="109"/>
      <c r="H42" s="33"/>
      <c r="I42" s="34">
        <f>ROUND(SUM(I18:I41),2)</f>
        <v>178858.11</v>
      </c>
      <c r="J42" s="35"/>
    </row>
    <row r="43" spans="1:10" ht="39.6" customHeight="1" x14ac:dyDescent="0.2">
      <c r="A43" s="36" t="s">
        <v>42</v>
      </c>
      <c r="B43" s="105" t="s">
        <v>43</v>
      </c>
      <c r="C43" s="106"/>
      <c r="D43" s="105"/>
      <c r="E43" s="107"/>
      <c r="F43" s="107"/>
      <c r="G43" s="106"/>
      <c r="H43" s="37" t="s">
        <v>44</v>
      </c>
      <c r="I43" s="38">
        <f>I42*0.1</f>
        <v>17885.810999999998</v>
      </c>
    </row>
    <row r="44" spans="1:10" ht="52.5" customHeight="1" x14ac:dyDescent="0.2">
      <c r="A44" s="36" t="s">
        <v>45</v>
      </c>
      <c r="B44" s="105" t="s">
        <v>46</v>
      </c>
      <c r="C44" s="106"/>
      <c r="D44" s="111"/>
      <c r="E44" s="112"/>
      <c r="F44" s="112"/>
      <c r="G44" s="113"/>
      <c r="H44" s="37"/>
      <c r="I44" s="39">
        <f>500+5000+500+500+1000+500</f>
        <v>8000</v>
      </c>
    </row>
    <row r="45" spans="1:10" ht="48.6" customHeight="1" x14ac:dyDescent="0.2">
      <c r="A45" s="36" t="s">
        <v>47</v>
      </c>
      <c r="B45" s="105" t="s">
        <v>48</v>
      </c>
      <c r="C45" s="106"/>
      <c r="D45" s="111"/>
      <c r="E45" s="112"/>
      <c r="F45" s="112"/>
      <c r="G45" s="113"/>
      <c r="H45" s="37"/>
      <c r="I45" s="38">
        <v>58076</v>
      </c>
    </row>
    <row r="46" spans="1:10" ht="13.9" customHeight="1" x14ac:dyDescent="0.2">
      <c r="A46" s="36" t="s">
        <v>49</v>
      </c>
      <c r="B46" s="105" t="s">
        <v>50</v>
      </c>
      <c r="C46" s="106"/>
      <c r="D46" s="105"/>
      <c r="E46" s="107"/>
      <c r="F46" s="107"/>
      <c r="G46" s="106"/>
      <c r="H46" s="40" t="s">
        <v>51</v>
      </c>
      <c r="I46" s="38">
        <f>ROUND(SUM(I42:I45),2)</f>
        <v>262819.92</v>
      </c>
    </row>
    <row r="47" spans="1:10" ht="13.9" customHeight="1" x14ac:dyDescent="0.2">
      <c r="A47" s="36" t="s">
        <v>52</v>
      </c>
      <c r="B47" s="105" t="s">
        <v>53</v>
      </c>
      <c r="C47" s="106"/>
      <c r="D47" s="105"/>
      <c r="E47" s="107"/>
      <c r="F47" s="107"/>
      <c r="G47" s="106"/>
      <c r="H47" s="40" t="s">
        <v>54</v>
      </c>
      <c r="I47" s="38">
        <f>I46*0.2</f>
        <v>52563.983999999997</v>
      </c>
    </row>
    <row r="48" spans="1:10" ht="13.9" customHeight="1" x14ac:dyDescent="0.2">
      <c r="A48" s="36" t="s">
        <v>55</v>
      </c>
      <c r="B48" s="118" t="s">
        <v>56</v>
      </c>
      <c r="C48" s="119"/>
      <c r="D48" s="118"/>
      <c r="E48" s="120"/>
      <c r="F48" s="120"/>
      <c r="G48" s="119"/>
      <c r="H48" s="41" t="s">
        <v>57</v>
      </c>
      <c r="I48" s="42">
        <f>ROUND(I46+I47,2)</f>
        <v>315383.90000000002</v>
      </c>
    </row>
    <row r="49" spans="1:256" x14ac:dyDescent="0.2">
      <c r="A49" s="43"/>
      <c r="B49" s="43"/>
      <c r="C49" s="43"/>
      <c r="D49" s="43"/>
      <c r="E49" s="43"/>
      <c r="F49" s="43"/>
      <c r="G49" s="43"/>
      <c r="H49" s="43"/>
      <c r="I49" s="43"/>
    </row>
    <row r="50" spans="1:256" s="45" customFormat="1" ht="15" x14ac:dyDescent="0.2">
      <c r="A50" s="49" t="s">
        <v>58</v>
      </c>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c r="DO50" s="49"/>
      <c r="DP50" s="49"/>
      <c r="DQ50" s="49"/>
      <c r="DR50" s="49"/>
      <c r="DS50" s="49"/>
      <c r="DT50" s="49"/>
      <c r="DU50" s="49"/>
      <c r="DV50" s="49"/>
      <c r="DW50" s="49"/>
      <c r="DX50" s="49"/>
      <c r="DY50" s="49"/>
      <c r="DZ50" s="49"/>
      <c r="EA50" s="49"/>
      <c r="EB50" s="49"/>
      <c r="EC50" s="49"/>
      <c r="ED50" s="49"/>
      <c r="EE50" s="49"/>
      <c r="EF50" s="49"/>
      <c r="EG50" s="49"/>
      <c r="EH50" s="49"/>
      <c r="EI50" s="49"/>
      <c r="EJ50" s="49"/>
      <c r="EK50" s="49"/>
      <c r="EL50" s="49"/>
      <c r="EM50" s="49"/>
      <c r="EN50" s="49"/>
      <c r="EO50" s="49"/>
      <c r="EP50" s="49"/>
      <c r="EQ50" s="49"/>
      <c r="ER50" s="49"/>
      <c r="ES50" s="49"/>
      <c r="ET50" s="49"/>
      <c r="EU50" s="49"/>
      <c r="EV50" s="49"/>
      <c r="EW50" s="49"/>
      <c r="EX50" s="49"/>
      <c r="EY50" s="49"/>
      <c r="EZ50" s="49"/>
      <c r="FA50" s="49"/>
      <c r="FB50" s="49"/>
      <c r="FC50" s="49"/>
      <c r="FD50" s="49"/>
      <c r="FE50" s="49"/>
      <c r="FF50" s="49"/>
      <c r="FG50" s="49"/>
      <c r="FH50" s="49"/>
      <c r="FI50" s="49"/>
      <c r="FJ50" s="49"/>
      <c r="FK50" s="49"/>
      <c r="FL50" s="49"/>
      <c r="FM50" s="49"/>
      <c r="FN50" s="49"/>
      <c r="FO50" s="49"/>
      <c r="FP50" s="49"/>
      <c r="FQ50" s="49"/>
      <c r="FR50" s="49"/>
      <c r="FS50" s="49"/>
      <c r="FT50" s="49"/>
      <c r="FU50" s="49"/>
      <c r="FV50" s="49"/>
      <c r="FW50" s="49"/>
      <c r="FX50" s="49"/>
      <c r="FY50" s="49"/>
      <c r="FZ50" s="49"/>
      <c r="GA50" s="49"/>
      <c r="GB50" s="49"/>
      <c r="GC50" s="49"/>
      <c r="GD50" s="49"/>
      <c r="GE50" s="49"/>
      <c r="GF50" s="49"/>
      <c r="GG50" s="49"/>
      <c r="GH50" s="49"/>
      <c r="GI50" s="49"/>
      <c r="GJ50" s="49"/>
      <c r="GK50" s="49"/>
      <c r="GL50" s="49"/>
      <c r="GM50" s="49"/>
      <c r="GN50" s="49"/>
      <c r="GO50" s="49"/>
      <c r="GP50" s="49"/>
      <c r="GQ50" s="49"/>
      <c r="GR50" s="49"/>
      <c r="GS50" s="49"/>
      <c r="GT50" s="49"/>
      <c r="GU50" s="49"/>
      <c r="GV50" s="49"/>
      <c r="GW50" s="49"/>
      <c r="GX50" s="49"/>
      <c r="GY50" s="49"/>
      <c r="GZ50" s="49"/>
      <c r="HA50" s="49"/>
      <c r="HB50" s="49"/>
      <c r="HC50" s="49"/>
      <c r="HD50" s="49"/>
      <c r="HE50" s="49"/>
      <c r="HF50" s="49"/>
      <c r="HG50" s="49"/>
      <c r="HH50" s="49"/>
      <c r="HI50" s="49"/>
      <c r="HJ50" s="49"/>
      <c r="HK50" s="49"/>
      <c r="HL50" s="49"/>
      <c r="HM50" s="49"/>
      <c r="HN50" s="49"/>
      <c r="HO50" s="49"/>
      <c r="HP50" s="49"/>
      <c r="HQ50" s="49"/>
      <c r="HR50" s="49"/>
      <c r="HS50" s="49"/>
      <c r="HT50" s="49"/>
      <c r="HU50" s="49"/>
      <c r="HV50" s="49"/>
      <c r="HW50" s="49"/>
      <c r="HX50" s="49"/>
      <c r="HY50" s="49"/>
      <c r="HZ50" s="49"/>
      <c r="IA50" s="49"/>
      <c r="IB50" s="49"/>
      <c r="IC50" s="49"/>
      <c r="ID50" s="49"/>
      <c r="IE50" s="49"/>
      <c r="IF50" s="49"/>
      <c r="IG50" s="49"/>
      <c r="IH50" s="49"/>
      <c r="II50" s="49"/>
      <c r="IJ50" s="49"/>
      <c r="IK50" s="49"/>
      <c r="IL50" s="49"/>
      <c r="IM50" s="49"/>
      <c r="IN50" s="49"/>
      <c r="IO50" s="49"/>
      <c r="IP50" s="49"/>
      <c r="IQ50" s="49"/>
      <c r="IR50" s="49"/>
      <c r="IS50" s="49"/>
      <c r="IT50" s="49"/>
      <c r="IU50" s="49"/>
      <c r="IV50" s="49"/>
    </row>
    <row r="51" spans="1:256" s="54" customFormat="1" ht="15" x14ac:dyDescent="0.2">
      <c r="A51" s="49" t="s">
        <v>71</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c r="DO51" s="49"/>
      <c r="DP51" s="49"/>
      <c r="DQ51" s="49"/>
      <c r="DR51" s="49"/>
      <c r="DS51" s="49"/>
      <c r="DT51" s="49"/>
      <c r="DU51" s="49"/>
      <c r="DV51" s="49"/>
      <c r="DW51" s="49"/>
      <c r="DX51" s="49"/>
      <c r="DY51" s="49"/>
      <c r="DZ51" s="49"/>
      <c r="EA51" s="49"/>
      <c r="EB51" s="49"/>
      <c r="EC51" s="49"/>
      <c r="ED51" s="49"/>
      <c r="EE51" s="49"/>
      <c r="EF51" s="49"/>
      <c r="EG51" s="49"/>
      <c r="EH51" s="49"/>
      <c r="EI51" s="49"/>
      <c r="EJ51" s="49"/>
      <c r="EK51" s="49"/>
      <c r="EL51" s="49"/>
      <c r="EM51" s="49"/>
      <c r="EN51" s="49"/>
      <c r="EO51" s="49"/>
      <c r="EP51" s="49"/>
      <c r="EQ51" s="49"/>
      <c r="ER51" s="49"/>
      <c r="ES51" s="49"/>
      <c r="ET51" s="49"/>
      <c r="EU51" s="49"/>
      <c r="EV51" s="49"/>
      <c r="EW51" s="49"/>
      <c r="EX51" s="49"/>
      <c r="EY51" s="49"/>
      <c r="EZ51" s="49"/>
      <c r="FA51" s="49"/>
      <c r="FB51" s="49"/>
      <c r="FC51" s="49"/>
      <c r="FD51" s="49"/>
      <c r="FE51" s="49"/>
      <c r="FF51" s="49"/>
      <c r="FG51" s="49"/>
      <c r="FH51" s="49"/>
      <c r="FI51" s="49"/>
      <c r="FJ51" s="49"/>
      <c r="FK51" s="49"/>
      <c r="FL51" s="49"/>
      <c r="FM51" s="49"/>
      <c r="FN51" s="49"/>
      <c r="FO51" s="49"/>
      <c r="FP51" s="49"/>
      <c r="FQ51" s="49"/>
      <c r="FR51" s="49"/>
      <c r="FS51" s="49"/>
      <c r="FT51" s="49"/>
      <c r="FU51" s="49"/>
      <c r="FV51" s="49"/>
      <c r="FW51" s="49"/>
      <c r="FX51" s="49"/>
      <c r="FY51" s="49"/>
      <c r="FZ51" s="49"/>
      <c r="GA51" s="49"/>
      <c r="GB51" s="49"/>
      <c r="GC51" s="49"/>
      <c r="GD51" s="49"/>
      <c r="GE51" s="49"/>
      <c r="GF51" s="49"/>
      <c r="GG51" s="49"/>
      <c r="GH51" s="49"/>
      <c r="GI51" s="49"/>
      <c r="GJ51" s="49"/>
      <c r="GK51" s="49"/>
      <c r="GL51" s="49"/>
      <c r="GM51" s="49"/>
      <c r="GN51" s="49"/>
      <c r="GO51" s="49"/>
      <c r="GP51" s="49"/>
      <c r="GQ51" s="49"/>
      <c r="GR51" s="49"/>
      <c r="GS51" s="49"/>
      <c r="GT51" s="49"/>
      <c r="GU51" s="49"/>
      <c r="GV51" s="49"/>
      <c r="GW51" s="49"/>
      <c r="GX51" s="49"/>
      <c r="GY51" s="49"/>
      <c r="GZ51" s="49"/>
      <c r="HA51" s="49"/>
      <c r="HB51" s="49"/>
      <c r="HC51" s="49"/>
      <c r="HD51" s="49"/>
      <c r="HE51" s="49"/>
      <c r="HF51" s="49"/>
      <c r="HG51" s="49"/>
      <c r="HH51" s="49"/>
      <c r="HI51" s="49"/>
      <c r="HJ51" s="49"/>
      <c r="HK51" s="49"/>
      <c r="HL51" s="49"/>
      <c r="HM51" s="49"/>
      <c r="HN51" s="49"/>
      <c r="HO51" s="49"/>
      <c r="HP51" s="49"/>
      <c r="HQ51" s="49"/>
      <c r="HR51" s="49"/>
      <c r="HS51" s="49"/>
      <c r="HT51" s="49"/>
      <c r="HU51" s="49"/>
      <c r="HV51" s="49"/>
      <c r="HW51" s="49"/>
      <c r="HX51" s="49"/>
      <c r="HY51" s="49"/>
      <c r="HZ51" s="49"/>
      <c r="IA51" s="49"/>
      <c r="IB51" s="49"/>
      <c r="IC51" s="49"/>
      <c r="ID51" s="49"/>
      <c r="IE51" s="49"/>
      <c r="IF51" s="49"/>
      <c r="IG51" s="49"/>
      <c r="IH51" s="49"/>
      <c r="II51" s="49"/>
      <c r="IJ51" s="49"/>
      <c r="IK51" s="49"/>
      <c r="IL51" s="49"/>
      <c r="IM51" s="49"/>
      <c r="IN51" s="49"/>
      <c r="IO51" s="49"/>
      <c r="IP51" s="49"/>
      <c r="IQ51" s="49"/>
      <c r="IR51" s="49"/>
      <c r="IS51" s="49"/>
      <c r="IT51" s="49"/>
      <c r="IU51" s="49"/>
      <c r="IV51" s="49"/>
    </row>
    <row r="52" spans="1:256" s="55" customFormat="1" ht="15" x14ac:dyDescent="0.2">
      <c r="A52" s="49" t="s">
        <v>72</v>
      </c>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c r="DO52" s="49"/>
      <c r="DP52" s="49"/>
      <c r="DQ52" s="49"/>
      <c r="DR52" s="49"/>
      <c r="DS52" s="49"/>
      <c r="DT52" s="49"/>
      <c r="DU52" s="49"/>
      <c r="DV52" s="49"/>
      <c r="DW52" s="49"/>
      <c r="DX52" s="49"/>
      <c r="DY52" s="49"/>
      <c r="DZ52" s="49"/>
      <c r="EA52" s="49"/>
      <c r="EB52" s="49"/>
      <c r="EC52" s="49"/>
      <c r="ED52" s="49"/>
      <c r="EE52" s="49"/>
      <c r="EF52" s="49"/>
      <c r="EG52" s="49"/>
      <c r="EH52" s="49"/>
      <c r="EI52" s="49"/>
      <c r="EJ52" s="49"/>
      <c r="EK52" s="49"/>
      <c r="EL52" s="49"/>
      <c r="EM52" s="49"/>
      <c r="EN52" s="49"/>
      <c r="EO52" s="49"/>
      <c r="EP52" s="49"/>
      <c r="EQ52" s="49"/>
      <c r="ER52" s="49"/>
      <c r="ES52" s="49"/>
      <c r="ET52" s="49"/>
      <c r="EU52" s="49"/>
      <c r="EV52" s="49"/>
      <c r="EW52" s="49"/>
      <c r="EX52" s="49"/>
      <c r="EY52" s="49"/>
      <c r="EZ52" s="49"/>
      <c r="FA52" s="49"/>
      <c r="FB52" s="49"/>
      <c r="FC52" s="49"/>
      <c r="FD52" s="49"/>
      <c r="FE52" s="49"/>
      <c r="FF52" s="49"/>
      <c r="FG52" s="49"/>
      <c r="FH52" s="49"/>
      <c r="FI52" s="49"/>
      <c r="FJ52" s="49"/>
      <c r="FK52" s="49"/>
      <c r="FL52" s="49"/>
      <c r="FM52" s="49"/>
      <c r="FN52" s="49"/>
      <c r="FO52" s="49"/>
      <c r="FP52" s="49"/>
      <c r="FQ52" s="49"/>
      <c r="FR52" s="49"/>
      <c r="FS52" s="49"/>
      <c r="FT52" s="49"/>
      <c r="FU52" s="49"/>
      <c r="FV52" s="49"/>
      <c r="FW52" s="49"/>
      <c r="FX52" s="49"/>
      <c r="FY52" s="49"/>
      <c r="FZ52" s="49"/>
      <c r="GA52" s="49"/>
      <c r="GB52" s="49"/>
      <c r="GC52" s="49"/>
      <c r="GD52" s="49"/>
      <c r="GE52" s="49"/>
      <c r="GF52" s="49"/>
      <c r="GG52" s="49"/>
      <c r="GH52" s="49"/>
      <c r="GI52" s="49"/>
      <c r="GJ52" s="49"/>
      <c r="GK52" s="49"/>
      <c r="GL52" s="49"/>
      <c r="GM52" s="49"/>
      <c r="GN52" s="49"/>
      <c r="GO52" s="49"/>
      <c r="GP52" s="49"/>
      <c r="GQ52" s="49"/>
      <c r="GR52" s="49"/>
      <c r="GS52" s="49"/>
      <c r="GT52" s="49"/>
      <c r="GU52" s="49"/>
      <c r="GV52" s="49"/>
      <c r="GW52" s="49"/>
      <c r="GX52" s="49"/>
      <c r="GY52" s="49"/>
      <c r="GZ52" s="49"/>
      <c r="HA52" s="49"/>
      <c r="HB52" s="49"/>
      <c r="HC52" s="49"/>
      <c r="HD52" s="49"/>
      <c r="HE52" s="49"/>
      <c r="HF52" s="49"/>
      <c r="HG52" s="49"/>
      <c r="HH52" s="49"/>
      <c r="HI52" s="49"/>
      <c r="HJ52" s="49"/>
      <c r="HK52" s="49"/>
      <c r="HL52" s="49"/>
      <c r="HM52" s="49"/>
      <c r="HN52" s="49"/>
      <c r="HO52" s="49"/>
      <c r="HP52" s="49"/>
      <c r="HQ52" s="49"/>
      <c r="HR52" s="49"/>
      <c r="HS52" s="49"/>
      <c r="HT52" s="49"/>
      <c r="HU52" s="49"/>
      <c r="HV52" s="49"/>
      <c r="HW52" s="49"/>
      <c r="HX52" s="49"/>
      <c r="HY52" s="49"/>
      <c r="HZ52" s="49"/>
      <c r="IA52" s="49"/>
      <c r="IB52" s="49"/>
      <c r="IC52" s="49"/>
      <c r="ID52" s="49"/>
      <c r="IE52" s="49"/>
      <c r="IF52" s="49"/>
      <c r="IG52" s="49"/>
      <c r="IH52" s="49"/>
      <c r="II52" s="49"/>
      <c r="IJ52" s="49"/>
      <c r="IK52" s="49"/>
      <c r="IL52" s="49"/>
      <c r="IM52" s="49"/>
      <c r="IN52" s="49"/>
      <c r="IO52" s="49"/>
      <c r="IP52" s="49"/>
      <c r="IQ52" s="49"/>
      <c r="IR52" s="49"/>
      <c r="IS52" s="49"/>
      <c r="IT52" s="49"/>
      <c r="IU52" s="49"/>
      <c r="IV52" s="49"/>
    </row>
    <row r="53" spans="1:256" s="45" customFormat="1" ht="15" x14ac:dyDescent="0.2">
      <c r="A53" s="51" t="s">
        <v>59</v>
      </c>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c r="DO53" s="49"/>
      <c r="DP53" s="49"/>
      <c r="DQ53" s="49"/>
      <c r="DR53" s="49"/>
      <c r="DS53" s="49"/>
      <c r="DT53" s="49"/>
      <c r="DU53" s="49"/>
      <c r="DV53" s="49"/>
      <c r="DW53" s="49"/>
      <c r="DX53" s="49"/>
      <c r="DY53" s="49"/>
      <c r="DZ53" s="49"/>
      <c r="EA53" s="49"/>
      <c r="EB53" s="49"/>
      <c r="EC53" s="49"/>
      <c r="ED53" s="49"/>
      <c r="EE53" s="49"/>
      <c r="EF53" s="49"/>
      <c r="EG53" s="49"/>
      <c r="EH53" s="49"/>
      <c r="EI53" s="49"/>
      <c r="EJ53" s="49"/>
      <c r="EK53" s="49"/>
      <c r="EL53" s="49"/>
      <c r="EM53" s="49"/>
      <c r="EN53" s="49"/>
      <c r="EO53" s="49"/>
      <c r="EP53" s="49"/>
      <c r="EQ53" s="49"/>
      <c r="ER53" s="49"/>
      <c r="ES53" s="49"/>
      <c r="ET53" s="49"/>
      <c r="EU53" s="49"/>
      <c r="EV53" s="49"/>
      <c r="EW53" s="49"/>
      <c r="EX53" s="49"/>
      <c r="EY53" s="49"/>
      <c r="EZ53" s="49"/>
      <c r="FA53" s="49"/>
      <c r="FB53" s="49"/>
      <c r="FC53" s="49"/>
      <c r="FD53" s="49"/>
      <c r="FE53" s="49"/>
      <c r="FF53" s="49"/>
      <c r="FG53" s="49"/>
      <c r="FH53" s="49"/>
      <c r="FI53" s="49"/>
      <c r="FJ53" s="49"/>
      <c r="FK53" s="49"/>
      <c r="FL53" s="49"/>
      <c r="FM53" s="49"/>
      <c r="FN53" s="49"/>
      <c r="FO53" s="49"/>
      <c r="FP53" s="49"/>
      <c r="FQ53" s="49"/>
      <c r="FR53" s="49"/>
      <c r="FS53" s="49"/>
      <c r="FT53" s="49"/>
      <c r="FU53" s="49"/>
      <c r="FV53" s="49"/>
      <c r="FW53" s="49"/>
      <c r="FX53" s="49"/>
      <c r="FY53" s="49"/>
      <c r="FZ53" s="49"/>
      <c r="GA53" s="49"/>
      <c r="GB53" s="49"/>
      <c r="GC53" s="49"/>
      <c r="GD53" s="49"/>
      <c r="GE53" s="49"/>
      <c r="GF53" s="49"/>
      <c r="GG53" s="49"/>
      <c r="GH53" s="49"/>
      <c r="GI53" s="49"/>
      <c r="GJ53" s="49"/>
      <c r="GK53" s="49"/>
      <c r="GL53" s="49"/>
      <c r="GM53" s="49"/>
      <c r="GN53" s="49"/>
      <c r="GO53" s="49"/>
      <c r="GP53" s="49"/>
      <c r="GQ53" s="49"/>
      <c r="GR53" s="49"/>
      <c r="GS53" s="49"/>
      <c r="GT53" s="49"/>
      <c r="GU53" s="49"/>
      <c r="GV53" s="49"/>
      <c r="GW53" s="49"/>
      <c r="GX53" s="49"/>
      <c r="GY53" s="49"/>
      <c r="GZ53" s="49"/>
      <c r="HA53" s="49"/>
      <c r="HB53" s="49"/>
      <c r="HC53" s="49"/>
      <c r="HD53" s="49"/>
      <c r="HE53" s="49"/>
      <c r="HF53" s="49"/>
      <c r="HG53" s="49"/>
      <c r="HH53" s="49"/>
      <c r="HI53" s="49"/>
      <c r="HJ53" s="49"/>
      <c r="HK53" s="49"/>
      <c r="HL53" s="49"/>
      <c r="HM53" s="49"/>
      <c r="HN53" s="49"/>
      <c r="HO53" s="49"/>
      <c r="HP53" s="49"/>
      <c r="HQ53" s="49"/>
      <c r="HR53" s="49"/>
      <c r="HS53" s="49"/>
      <c r="HT53" s="49"/>
      <c r="HU53" s="49"/>
      <c r="HV53" s="49"/>
      <c r="HW53" s="49"/>
      <c r="HX53" s="49"/>
      <c r="HY53" s="49"/>
      <c r="HZ53" s="49"/>
      <c r="IA53" s="49"/>
      <c r="IB53" s="49"/>
      <c r="IC53" s="49"/>
      <c r="ID53" s="49"/>
      <c r="IE53" s="49"/>
      <c r="IF53" s="49"/>
      <c r="IG53" s="49"/>
      <c r="IH53" s="49"/>
      <c r="II53" s="49"/>
      <c r="IJ53" s="49"/>
      <c r="IK53" s="49"/>
      <c r="IL53" s="49"/>
      <c r="IM53" s="49"/>
      <c r="IN53" s="49"/>
      <c r="IO53" s="49"/>
      <c r="IP53" s="49"/>
      <c r="IQ53" s="49"/>
      <c r="IR53" s="49"/>
      <c r="IS53" s="49"/>
      <c r="IT53" s="49"/>
      <c r="IU53" s="49"/>
      <c r="IV53" s="49"/>
    </row>
    <row r="54" spans="1:256" s="45" customFormat="1" ht="15" x14ac:dyDescent="0.2">
      <c r="A54" s="49" t="s">
        <v>73</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c r="DO54" s="49"/>
      <c r="DP54" s="49"/>
      <c r="DQ54" s="49"/>
      <c r="DR54" s="49"/>
      <c r="DS54" s="49"/>
      <c r="DT54" s="49"/>
      <c r="DU54" s="49"/>
      <c r="DV54" s="49"/>
      <c r="DW54" s="49"/>
      <c r="DX54" s="49"/>
      <c r="DY54" s="49"/>
      <c r="DZ54" s="49"/>
      <c r="EA54" s="49"/>
      <c r="EB54" s="49"/>
      <c r="EC54" s="49"/>
      <c r="ED54" s="49"/>
      <c r="EE54" s="49"/>
      <c r="EF54" s="49"/>
      <c r="EG54" s="49"/>
      <c r="EH54" s="49"/>
      <c r="EI54" s="49"/>
      <c r="EJ54" s="49"/>
      <c r="EK54" s="49"/>
      <c r="EL54" s="49"/>
      <c r="EM54" s="49"/>
      <c r="EN54" s="49"/>
      <c r="EO54" s="49"/>
      <c r="EP54" s="49"/>
      <c r="EQ54" s="49"/>
      <c r="ER54" s="49"/>
      <c r="ES54" s="49"/>
      <c r="ET54" s="49"/>
      <c r="EU54" s="49"/>
      <c r="EV54" s="49"/>
      <c r="EW54" s="49"/>
      <c r="EX54" s="49"/>
      <c r="EY54" s="49"/>
      <c r="EZ54" s="49"/>
      <c r="FA54" s="49"/>
      <c r="FB54" s="49"/>
      <c r="FC54" s="49"/>
      <c r="FD54" s="49"/>
      <c r="FE54" s="49"/>
      <c r="FF54" s="49"/>
      <c r="FG54" s="49"/>
      <c r="FH54" s="49"/>
      <c r="FI54" s="49"/>
      <c r="FJ54" s="49"/>
      <c r="FK54" s="49"/>
      <c r="FL54" s="49"/>
      <c r="FM54" s="49"/>
      <c r="FN54" s="49"/>
      <c r="FO54" s="49"/>
      <c r="FP54" s="49"/>
      <c r="FQ54" s="49"/>
      <c r="FR54" s="49"/>
      <c r="FS54" s="49"/>
      <c r="FT54" s="49"/>
      <c r="FU54" s="49"/>
      <c r="FV54" s="49"/>
      <c r="FW54" s="49"/>
      <c r="FX54" s="49"/>
      <c r="FY54" s="49"/>
      <c r="FZ54" s="49"/>
      <c r="GA54" s="49"/>
      <c r="GB54" s="49"/>
      <c r="GC54" s="49"/>
      <c r="GD54" s="49"/>
      <c r="GE54" s="49"/>
      <c r="GF54" s="49"/>
      <c r="GG54" s="49"/>
      <c r="GH54" s="49"/>
      <c r="GI54" s="49"/>
      <c r="GJ54" s="49"/>
      <c r="GK54" s="49"/>
      <c r="GL54" s="49"/>
      <c r="GM54" s="49"/>
      <c r="GN54" s="49"/>
      <c r="GO54" s="49"/>
      <c r="GP54" s="49"/>
      <c r="GQ54" s="49"/>
      <c r="GR54" s="49"/>
      <c r="GS54" s="49"/>
      <c r="GT54" s="49"/>
      <c r="GU54" s="49"/>
      <c r="GV54" s="49"/>
      <c r="GW54" s="49"/>
      <c r="GX54" s="49"/>
      <c r="GY54" s="49"/>
      <c r="GZ54" s="49"/>
      <c r="HA54" s="49"/>
      <c r="HB54" s="49"/>
      <c r="HC54" s="49"/>
      <c r="HD54" s="49"/>
      <c r="HE54" s="49"/>
      <c r="HF54" s="49"/>
      <c r="HG54" s="49"/>
      <c r="HH54" s="49"/>
      <c r="HI54" s="49"/>
      <c r="HJ54" s="49"/>
      <c r="HK54" s="49"/>
      <c r="HL54" s="49"/>
      <c r="HM54" s="49"/>
      <c r="HN54" s="49"/>
      <c r="HO54" s="49"/>
      <c r="HP54" s="49"/>
      <c r="HQ54" s="49"/>
      <c r="HR54" s="49"/>
      <c r="HS54" s="49"/>
      <c r="HT54" s="49"/>
      <c r="HU54" s="49"/>
      <c r="HV54" s="49"/>
      <c r="HW54" s="49"/>
      <c r="HX54" s="49"/>
      <c r="HY54" s="49"/>
      <c r="HZ54" s="49"/>
      <c r="IA54" s="49"/>
      <c r="IB54" s="49"/>
      <c r="IC54" s="49"/>
      <c r="ID54" s="49"/>
      <c r="IE54" s="49"/>
      <c r="IF54" s="49"/>
      <c r="IG54" s="49"/>
      <c r="IH54" s="49"/>
      <c r="II54" s="49"/>
      <c r="IJ54" s="49"/>
      <c r="IK54" s="49"/>
      <c r="IL54" s="49"/>
      <c r="IM54" s="49"/>
      <c r="IN54" s="49"/>
      <c r="IO54" s="49"/>
      <c r="IP54" s="49"/>
      <c r="IQ54" s="49"/>
      <c r="IR54" s="49"/>
      <c r="IS54" s="49"/>
      <c r="IT54" s="49"/>
      <c r="IU54" s="49"/>
      <c r="IV54" s="49"/>
    </row>
    <row r="55" spans="1:256" s="54" customFormat="1" x14ac:dyDescent="0.2">
      <c r="A55" s="56"/>
      <c r="B55" s="56"/>
      <c r="C55" s="56"/>
      <c r="D55" s="56"/>
      <c r="E55" s="56"/>
      <c r="F55" s="56"/>
      <c r="G55" s="56"/>
      <c r="H55" s="56"/>
      <c r="I55" s="56"/>
    </row>
    <row r="56" spans="1:256" s="55" customFormat="1" ht="11.25" x14ac:dyDescent="0.2">
      <c r="A56" s="117"/>
      <c r="B56" s="117"/>
      <c r="C56" s="117"/>
      <c r="D56" s="117"/>
      <c r="E56" s="117"/>
      <c r="F56" s="117"/>
      <c r="G56" s="117"/>
      <c r="H56" s="117"/>
      <c r="I56" s="117"/>
    </row>
  </sheetData>
  <mergeCells count="74">
    <mergeCell ref="A56:I56"/>
    <mergeCell ref="B47:C47"/>
    <mergeCell ref="D47:G47"/>
    <mergeCell ref="B48:C48"/>
    <mergeCell ref="D48:G48"/>
    <mergeCell ref="B38:C38"/>
    <mergeCell ref="D38:G38"/>
    <mergeCell ref="B39:C39"/>
    <mergeCell ref="D39:G39"/>
    <mergeCell ref="B40:C40"/>
    <mergeCell ref="D40:G40"/>
    <mergeCell ref="B46:C46"/>
    <mergeCell ref="D46:G46"/>
    <mergeCell ref="B41:C41"/>
    <mergeCell ref="D41:G41"/>
    <mergeCell ref="B42:C42"/>
    <mergeCell ref="D42:G42"/>
    <mergeCell ref="B43:C43"/>
    <mergeCell ref="D43:G43"/>
    <mergeCell ref="B44:C44"/>
    <mergeCell ref="D44:G44"/>
    <mergeCell ref="B45:C45"/>
    <mergeCell ref="D45:G45"/>
    <mergeCell ref="B37:C37"/>
    <mergeCell ref="D37:G37"/>
    <mergeCell ref="B32:C32"/>
    <mergeCell ref="D32:G32"/>
    <mergeCell ref="B33:C33"/>
    <mergeCell ref="D33:G33"/>
    <mergeCell ref="B34:C34"/>
    <mergeCell ref="D34:G34"/>
    <mergeCell ref="B35:C35"/>
    <mergeCell ref="D35:G35"/>
    <mergeCell ref="B36:C36"/>
    <mergeCell ref="D36:G36"/>
    <mergeCell ref="B29:C29"/>
    <mergeCell ref="D29:G29"/>
    <mergeCell ref="B30:C30"/>
    <mergeCell ref="D30:G30"/>
    <mergeCell ref="B31:C31"/>
    <mergeCell ref="D31:G31"/>
    <mergeCell ref="B26:C26"/>
    <mergeCell ref="D26:G26"/>
    <mergeCell ref="B27:C27"/>
    <mergeCell ref="D27:G27"/>
    <mergeCell ref="B28:C28"/>
    <mergeCell ref="D28:G28"/>
    <mergeCell ref="B23:C23"/>
    <mergeCell ref="D23:G23"/>
    <mergeCell ref="B24:C24"/>
    <mergeCell ref="D24:G24"/>
    <mergeCell ref="B25:C25"/>
    <mergeCell ref="D25:G25"/>
    <mergeCell ref="I18:I19"/>
    <mergeCell ref="B20:C20"/>
    <mergeCell ref="D20:G20"/>
    <mergeCell ref="B21:C21"/>
    <mergeCell ref="D21:G21"/>
    <mergeCell ref="H18:H19"/>
    <mergeCell ref="B22:C22"/>
    <mergeCell ref="D22:G22"/>
    <mergeCell ref="B17:C17"/>
    <mergeCell ref="D17:G17"/>
    <mergeCell ref="A18:A19"/>
    <mergeCell ref="B18:C19"/>
    <mergeCell ref="D18:G19"/>
    <mergeCell ref="C1:I1"/>
    <mergeCell ref="A11:H11"/>
    <mergeCell ref="A12:H12"/>
    <mergeCell ref="A14:I14"/>
    <mergeCell ref="B16:C16"/>
    <mergeCell ref="D16:G16"/>
    <mergeCell ref="A3:D3"/>
    <mergeCell ref="A4:C4"/>
  </mergeCells>
  <pageMargins left="0.35433070866141736" right="0.15748031496062992" top="0.35433070866141736" bottom="0.19685039370078741" header="0.31496062992125984" footer="0.35433070866141736"/>
  <pageSetup paperSize="9" orientation="portrait" r:id="rId1"/>
  <headerFooter>
    <oddFooter>&amp;RСтраница &amp;P</oddFooter>
  </headerFooter>
  <rowBreaks count="1" manualBreakCount="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рек.ТП-1148</vt:lpstr>
      <vt:lpstr>Лист1</vt:lpstr>
      <vt:lpstr>'рек.ТП-1148'!Заголовки_для_печати</vt:lpstr>
      <vt:lpstr>'рек.ТП-1148'!Область_печати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2022-07-13T04:27:39Z</dcterms:modified>
</cp:coreProperties>
</file>